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Y:\ZIL_Rybnik\Obszar Pracowników\K_Pamuła\Postępowania 2025\Bieżące utrzymanie urządzeń pozablokowych\Protokół nr 1\"/>
    </mc:Choice>
  </mc:AlternateContent>
  <xr:revisionPtr revIDLastSave="0" documentId="13_ncr:1_{F336B254-2DD6-4129-A689-B8E2E81789A5}" xr6:coauthVersionLast="47" xr6:coauthVersionMax="47" xr10:uidLastSave="{00000000-0000-0000-0000-000000000000}"/>
  <bookViews>
    <workbookView xWindow="28680" yWindow="-3195" windowWidth="29040" windowHeight="17520" activeTab="1" xr2:uid="{00000000-000D-0000-FFFF-FFFF00000000}"/>
  </bookViews>
  <sheets>
    <sheet name="Wycena cz 1" sheetId="1" r:id="rId1"/>
    <sheet name="Cz.1 Mazutownia" sheetId="3" r:id="rId2"/>
    <sheet name="Cz.1 Powietrze" sheetId="4" r:id="rId3"/>
    <sheet name="Cz.1 Nacyna" sheetId="9" r:id="rId4"/>
    <sheet name="Cz.1  IMOS" sheetId="6" r:id="rId5"/>
  </sheets>
  <definedNames>
    <definedName name="solver_adj" localSheetId="0" hidden="1">'Wycena cz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'Wycena cz 1'!$G$32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1308000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3" l="1"/>
  <c r="H59" i="3"/>
  <c r="H60" i="3"/>
  <c r="H61" i="3"/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4" i="6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" i="4"/>
  <c r="H4" i="3"/>
  <c r="H41" i="4" l="1"/>
  <c r="G5" i="1" s="1"/>
  <c r="I23" i="6"/>
  <c r="H17" i="3"/>
  <c r="H19" i="3"/>
  <c r="H18" i="3"/>
  <c r="H5" i="9" l="1"/>
  <c r="H6" i="9"/>
  <c r="H7" i="9"/>
  <c r="H8" i="9"/>
  <c r="H9" i="9"/>
  <c r="H10" i="9"/>
  <c r="H11" i="9"/>
  <c r="H12" i="9"/>
  <c r="H4" i="9"/>
  <c r="H14" i="9" l="1"/>
  <c r="H43" i="3"/>
  <c r="H38" i="3" l="1"/>
  <c r="H37" i="3"/>
  <c r="H39" i="3"/>
  <c r="H36" i="3"/>
  <c r="H35" i="3"/>
  <c r="H34" i="3"/>
  <c r="H31" i="3"/>
  <c r="H32" i="3"/>
  <c r="H33" i="3"/>
  <c r="H50" i="3" l="1"/>
  <c r="H42" i="3"/>
  <c r="F31" i="1"/>
  <c r="G31" i="1" s="1"/>
  <c r="H14" i="3" l="1"/>
  <c r="H15" i="3"/>
  <c r="H16" i="3"/>
  <c r="H20" i="3"/>
  <c r="H21" i="3"/>
  <c r="H22" i="3"/>
  <c r="H23" i="3"/>
  <c r="H24" i="3"/>
  <c r="H25" i="3"/>
  <c r="H26" i="3"/>
  <c r="H27" i="3"/>
  <c r="H28" i="3"/>
  <c r="H29" i="3"/>
  <c r="H30" i="3"/>
  <c r="H40" i="3"/>
  <c r="H41" i="3"/>
  <c r="H44" i="3"/>
  <c r="H45" i="3"/>
  <c r="H46" i="3"/>
  <c r="H47" i="3"/>
  <c r="H48" i="3"/>
  <c r="H49" i="3"/>
  <c r="H51" i="3"/>
  <c r="H52" i="3"/>
  <c r="H53" i="3"/>
  <c r="H54" i="3"/>
  <c r="H55" i="3"/>
  <c r="H56" i="3"/>
  <c r="H57" i="3"/>
  <c r="H5" i="3"/>
  <c r="H6" i="3"/>
  <c r="H7" i="3"/>
  <c r="H8" i="3"/>
  <c r="H9" i="3"/>
  <c r="H10" i="3"/>
  <c r="H11" i="3"/>
  <c r="H12" i="3"/>
  <c r="H13" i="3"/>
  <c r="H62" i="3" l="1"/>
  <c r="G4" i="1" s="1"/>
  <c r="G6" i="1"/>
  <c r="G7" i="1"/>
  <c r="G23" i="1" l="1"/>
  <c r="G8" i="1"/>
  <c r="F27" i="1" l="1"/>
  <c r="F25" i="1"/>
  <c r="F26" i="1"/>
  <c r="F24" i="1"/>
  <c r="G25" i="1" l="1"/>
  <c r="G27" i="1"/>
  <c r="G26" i="1"/>
  <c r="G24" i="1"/>
  <c r="G28" i="1" l="1"/>
  <c r="G29" i="1"/>
  <c r="G30" i="1"/>
  <c r="G32" i="1" l="1"/>
</calcChain>
</file>

<file path=xl/sharedStrings.xml><?xml version="1.0" encoding="utf-8"?>
<sst xmlns="http://schemas.openxmlformats.org/spreadsheetml/2006/main" count="736" uniqueCount="453">
  <si>
    <t>Obiekt/instalacja</t>
  </si>
  <si>
    <t>j.m</t>
  </si>
  <si>
    <t>usł</t>
  </si>
  <si>
    <t>rbg</t>
  </si>
  <si>
    <t>Specyfikacja czynności</t>
  </si>
  <si>
    <t>STAWKI JEDNOSTKOWE</t>
  </si>
  <si>
    <t>Planowany wolumen roczny</t>
  </si>
  <si>
    <t>Jednostka</t>
  </si>
  <si>
    <t>Pozycja</t>
  </si>
  <si>
    <t>m2</t>
  </si>
  <si>
    <t>L.p.</t>
  </si>
  <si>
    <t>Opis</t>
  </si>
  <si>
    <t>Oznaczenie</t>
  </si>
  <si>
    <t>Formuła obliczeniowa</t>
  </si>
  <si>
    <r>
      <t>Roczna wartość materiałów z K</t>
    </r>
    <r>
      <rPr>
        <vertAlign val="subscript"/>
        <sz val="10"/>
        <rFont val="Calibri"/>
        <family val="2"/>
        <charset val="238"/>
        <scheme val="minor"/>
      </rPr>
      <t>z</t>
    </r>
  </si>
  <si>
    <t>M</t>
  </si>
  <si>
    <t>Roczna wartość za sprzęt wymagający zatrudnienia etatowego</t>
  </si>
  <si>
    <t>S</t>
  </si>
  <si>
    <t>Zwiększenie wartości na poczet prac realizowanych w niedzielę i święta dla jednego roku</t>
  </si>
  <si>
    <t>N</t>
  </si>
  <si>
    <t>R1</t>
  </si>
  <si>
    <t>R2</t>
  </si>
  <si>
    <t>R3</t>
  </si>
  <si>
    <t>S1</t>
  </si>
  <si>
    <t>KZ</t>
  </si>
  <si>
    <t xml:space="preserve">LR = </t>
  </si>
  <si>
    <r>
      <rPr>
        <b/>
        <sz val="10"/>
        <rFont val="Calibri"/>
        <family val="2"/>
        <charset val="238"/>
        <scheme val="minor"/>
      </rPr>
      <t xml:space="preserve">Roczna </t>
    </r>
    <r>
      <rPr>
        <sz val="10"/>
        <rFont val="Calibri"/>
        <family val="2"/>
        <charset val="238"/>
        <scheme val="minor"/>
      </rPr>
      <t xml:space="preserve">Wartość robocizny </t>
    </r>
    <r>
      <rPr>
        <b/>
        <sz val="10"/>
        <rFont val="Calibri"/>
        <family val="2"/>
        <charset val="238"/>
        <scheme val="minor"/>
      </rPr>
      <t xml:space="preserve">brutto  </t>
    </r>
    <r>
      <rPr>
        <sz val="10"/>
        <rFont val="Calibri"/>
        <family val="2"/>
        <charset val="238"/>
        <scheme val="minor"/>
      </rPr>
      <t>[Stawka rbg brutto bez VAT] dla prac związanych z usuwaniem usterek i innych prac obiektowych, bez dodatku za pracę w niedziele i święta</t>
    </r>
  </si>
  <si>
    <r>
      <rPr>
        <b/>
        <sz val="10"/>
        <rFont val="Calibri"/>
        <family val="2"/>
        <charset val="238"/>
        <scheme val="minor"/>
      </rPr>
      <t xml:space="preserve">Roczna </t>
    </r>
    <r>
      <rPr>
        <sz val="10"/>
        <rFont val="Calibri"/>
        <family val="2"/>
        <charset val="238"/>
        <scheme val="minor"/>
      </rPr>
      <t xml:space="preserve">Wartość robocizny </t>
    </r>
    <r>
      <rPr>
        <b/>
        <sz val="10"/>
        <rFont val="Calibri"/>
        <family val="2"/>
        <charset val="238"/>
        <scheme val="minor"/>
      </rPr>
      <t xml:space="preserve">brutto  </t>
    </r>
    <r>
      <rPr>
        <sz val="10"/>
        <rFont val="Calibri"/>
        <family val="2"/>
        <charset val="238"/>
        <scheme val="minor"/>
      </rPr>
      <t>[Stawka rbg brutto bez VAT] dla prac warsztatowych (regeneracja, wytwarzanie części), bez dodatku za pracę w niedziele i święta</t>
    </r>
  </si>
  <si>
    <t>WR1</t>
  </si>
  <si>
    <t>WR1=LR x R1</t>
  </si>
  <si>
    <t>WR2</t>
  </si>
  <si>
    <t>WR2=LW x R2</t>
  </si>
  <si>
    <t>LW=</t>
  </si>
  <si>
    <r>
      <rPr>
        <b/>
        <sz val="10"/>
        <rFont val="Calibri"/>
        <family val="2"/>
        <charset val="238"/>
        <scheme val="minor"/>
      </rPr>
      <t xml:space="preserve">Roczna </t>
    </r>
    <r>
      <rPr>
        <sz val="10"/>
        <rFont val="Calibri"/>
        <family val="2"/>
        <charset val="238"/>
        <scheme val="minor"/>
      </rPr>
      <t xml:space="preserve">Wartość robocizny </t>
    </r>
    <r>
      <rPr>
        <b/>
        <sz val="10"/>
        <rFont val="Calibri"/>
        <family val="2"/>
        <charset val="238"/>
        <scheme val="minor"/>
      </rPr>
      <t xml:space="preserve">brutto  </t>
    </r>
    <r>
      <rPr>
        <sz val="10"/>
        <rFont val="Calibri"/>
        <family val="2"/>
        <charset val="238"/>
        <scheme val="minor"/>
      </rPr>
      <t>[Stawka rbg brutto bez VAT] dla prac związanych z pracami antykorozyjnymi i budowlanymi, bez dodatku za pracę w niedziele i święta</t>
    </r>
  </si>
  <si>
    <t>WR3</t>
  </si>
  <si>
    <t>WR3=LB x R3</t>
  </si>
  <si>
    <t>LB=</t>
  </si>
  <si>
    <t>WA</t>
  </si>
  <si>
    <t>WA=LA x S1</t>
  </si>
  <si>
    <t>LA=</t>
  </si>
  <si>
    <r>
      <rPr>
        <b/>
        <sz val="10"/>
        <rFont val="Calibri"/>
        <family val="2"/>
        <charset val="238"/>
        <scheme val="minor"/>
      </rPr>
      <t xml:space="preserve">Roczna </t>
    </r>
    <r>
      <rPr>
        <sz val="10"/>
        <rFont val="Calibri"/>
        <family val="2"/>
        <charset val="238"/>
        <scheme val="minor"/>
      </rPr>
      <t>Wartość wynagrodzenia za przygotowanie i zabezpieczenie antykorozyjne 1m2 powierzchni konstrukcji stalowej (bez kosztów materiałów zestawu antykorozyjnego)</t>
    </r>
  </si>
  <si>
    <t>M=(1+KZ)xUMxWR1</t>
  </si>
  <si>
    <t>Planowany wolumen roczny/udział</t>
  </si>
  <si>
    <t>UM=</t>
  </si>
  <si>
    <t>US=</t>
  </si>
  <si>
    <t>WN</t>
  </si>
  <si>
    <t>N=UNxWR1xWN</t>
  </si>
  <si>
    <t>UN=</t>
  </si>
  <si>
    <t>%</t>
  </si>
  <si>
    <t>----</t>
  </si>
  <si>
    <t>S=USxWR1</t>
  </si>
  <si>
    <t>Wynagrodzenie roczne za prace planowe wg tabeli 1</t>
  </si>
  <si>
    <t>RP</t>
  </si>
  <si>
    <t>SUMA</t>
  </si>
  <si>
    <t xml:space="preserve">Stawki za roboczogodzinę nie mogą być niższe od stawki minimalnej obowiązującej w Polsce </t>
  </si>
  <si>
    <t>Mazutownia</t>
  </si>
  <si>
    <t>Roodzaj czynności</t>
  </si>
  <si>
    <t>Badania techniczne  filtrów UDT</t>
  </si>
  <si>
    <t>Wymiana uszczelnienia mechanicznego</t>
  </si>
  <si>
    <t>wymiana jednej uszczelki kołnierzowej na parze</t>
  </si>
  <si>
    <t>Remont klapy zwrotnej odzysku mazutu (przy ZOM3)</t>
  </si>
  <si>
    <t>Wymiana armatury parowej na rozładunku dn 32</t>
  </si>
  <si>
    <t xml:space="preserve">jednostka </t>
  </si>
  <si>
    <t>szt.</t>
  </si>
  <si>
    <t>kpl.</t>
  </si>
  <si>
    <t>Instalacja parowa</t>
  </si>
  <si>
    <t>Przygotowanie do badań UDT</t>
  </si>
  <si>
    <t>Uzupełnienie izolacji termicznej na powierzchniach kształtowych - grubość izol. 100 mm</t>
  </si>
  <si>
    <t xml:space="preserve">Opis dla czynności </t>
  </si>
  <si>
    <t xml:space="preserve">Remont zaworu odpowietrzającego </t>
  </si>
  <si>
    <t>Uwagi</t>
  </si>
  <si>
    <t>Usunięcie wycieku na rurociągu stalowym  DN 800</t>
  </si>
  <si>
    <t xml:space="preserve">zawór napowietrzajaco-odpowietrzający firmy JAFAR AVK Dn150 typ 701/70, nr kat. 7025,  P=16 bar, Uszczelnienie NBR, </t>
  </si>
  <si>
    <t>m3</t>
  </si>
  <si>
    <t xml:space="preserve">głebokość wykopu do 3 m </t>
  </si>
  <si>
    <t>nr katalogowy</t>
  </si>
  <si>
    <t>M-01</t>
  </si>
  <si>
    <t>M-02</t>
  </si>
  <si>
    <t>M-03</t>
  </si>
  <si>
    <t>M-04</t>
  </si>
  <si>
    <t>M-05</t>
  </si>
  <si>
    <t>M-06</t>
  </si>
  <si>
    <t>M-07</t>
  </si>
  <si>
    <t>M-08</t>
  </si>
  <si>
    <t>M-09</t>
  </si>
  <si>
    <t>M-10</t>
  </si>
  <si>
    <t>M-11</t>
  </si>
  <si>
    <t>M-12</t>
  </si>
  <si>
    <t>M-13</t>
  </si>
  <si>
    <t>M-14</t>
  </si>
  <si>
    <t>M-15</t>
  </si>
  <si>
    <t>M-16</t>
  </si>
  <si>
    <t>M-17</t>
  </si>
  <si>
    <t>M-18</t>
  </si>
  <si>
    <t>M-19</t>
  </si>
  <si>
    <t>M-20</t>
  </si>
  <si>
    <t>Nr katalogowy</t>
  </si>
  <si>
    <t>L-01</t>
  </si>
  <si>
    <t>L-02</t>
  </si>
  <si>
    <t>L-06</t>
  </si>
  <si>
    <t>L-03</t>
  </si>
  <si>
    <t>L-04</t>
  </si>
  <si>
    <t>L-05</t>
  </si>
  <si>
    <t>L-07</t>
  </si>
  <si>
    <t>L-08</t>
  </si>
  <si>
    <t>L-09</t>
  </si>
  <si>
    <t>L-10</t>
  </si>
  <si>
    <t>L-12</t>
  </si>
  <si>
    <t>L-13</t>
  </si>
  <si>
    <t>L-14</t>
  </si>
  <si>
    <t>L-15</t>
  </si>
  <si>
    <t>L-16</t>
  </si>
  <si>
    <t>L-17</t>
  </si>
  <si>
    <t>L-18</t>
  </si>
  <si>
    <t>L-19</t>
  </si>
  <si>
    <t>L-20</t>
  </si>
  <si>
    <t>Nr katalog</t>
  </si>
  <si>
    <t>N-1</t>
  </si>
  <si>
    <t>N-2</t>
  </si>
  <si>
    <t>N-3</t>
  </si>
  <si>
    <t>N-4</t>
  </si>
  <si>
    <t>Powietrze</t>
  </si>
  <si>
    <t>IMOS</t>
  </si>
  <si>
    <t>Nacyna</t>
  </si>
  <si>
    <t>Suma M</t>
  </si>
  <si>
    <t>Symbol katalog</t>
  </si>
  <si>
    <t>I</t>
  </si>
  <si>
    <t>L</t>
  </si>
  <si>
    <t>I-1</t>
  </si>
  <si>
    <t>I-12</t>
  </si>
  <si>
    <t>I-3</t>
  </si>
  <si>
    <t>I-4</t>
  </si>
  <si>
    <t>I-5</t>
  </si>
  <si>
    <t>I-6</t>
  </si>
  <si>
    <t>I-7</t>
  </si>
  <si>
    <t>I-8</t>
  </si>
  <si>
    <t>I-10</t>
  </si>
  <si>
    <t>I-11</t>
  </si>
  <si>
    <t>I-13</t>
  </si>
  <si>
    <t>I-14</t>
  </si>
  <si>
    <t>I-15</t>
  </si>
  <si>
    <t>I-16</t>
  </si>
  <si>
    <t>I-17</t>
  </si>
  <si>
    <t>I-18</t>
  </si>
  <si>
    <t>Suma L</t>
  </si>
  <si>
    <t>Suma I</t>
  </si>
  <si>
    <t>Wartość za 12 m-cy</t>
  </si>
  <si>
    <t>Suma za 12 m-cy</t>
  </si>
  <si>
    <t>mb</t>
  </si>
  <si>
    <t>M-21</t>
  </si>
  <si>
    <t>M-22</t>
  </si>
  <si>
    <t>M-23</t>
  </si>
  <si>
    <t>Przegląd  bezpiecznika nadciśnienia, mycie, ważenie kontrolne pokrywy, ogólna konserwacja</t>
  </si>
  <si>
    <t>M-24</t>
  </si>
  <si>
    <t>Czyszczenie wkładu filtra szczelinowego</t>
  </si>
  <si>
    <t>M-25</t>
  </si>
  <si>
    <t>wartość  dla 12 m-cy</t>
  </si>
  <si>
    <t>Remont odwadniacza</t>
  </si>
  <si>
    <t>Remont warsztatowy odwadniacza</t>
  </si>
  <si>
    <t xml:space="preserve">Kontrola pracy   odwadniaczy na instalacji i zbiornikach, udrożnienie  </t>
  </si>
  <si>
    <t>L-21</t>
  </si>
  <si>
    <t xml:space="preserve">m </t>
  </si>
  <si>
    <t>Wymiana armatury do Dn 50</t>
  </si>
  <si>
    <t>Wymiana armatury do Dn 100</t>
  </si>
  <si>
    <t>Wymiana armatury do Dn 150</t>
  </si>
  <si>
    <t>Wymiana armatury do Dn 200</t>
  </si>
  <si>
    <t>Remont pompy mazutowej PR, PP, PO</t>
  </si>
  <si>
    <t>Remont pompy mazutowej  PO</t>
  </si>
  <si>
    <t>Przeglad i ustawienie zaworu przelewowego na pompie PP</t>
  </si>
  <si>
    <t>M-26</t>
  </si>
  <si>
    <t>M-27</t>
  </si>
  <si>
    <t>M-28</t>
  </si>
  <si>
    <t>M-29</t>
  </si>
  <si>
    <t>Remont wirówki AW1700</t>
  </si>
  <si>
    <t>M-30</t>
  </si>
  <si>
    <t>Badania techniczne</t>
  </si>
  <si>
    <t>M-31</t>
  </si>
  <si>
    <t>Wymiana bloków ciernych sprzęgła</t>
  </si>
  <si>
    <t>M-32</t>
  </si>
  <si>
    <t>M-33</t>
  </si>
  <si>
    <t>Urządzenie</t>
  </si>
  <si>
    <t>Przenośnik portalowy</t>
  </si>
  <si>
    <t>Przegląd</t>
  </si>
  <si>
    <t>Kontrola sprawności działania zaworu odpowietrzajacego podczas zatrzymanie pomp i ponowne uruchomienie</t>
  </si>
  <si>
    <t>N-5</t>
  </si>
  <si>
    <t>Przegląd: wymiana oleju, separatora, kontrola parametrów pracy i zabezpieczeń</t>
  </si>
  <si>
    <t>Serwis sprężarki GUDE-POL</t>
  </si>
  <si>
    <t>Serwis sprężarki BOGE S20-2</t>
  </si>
  <si>
    <t>L-22</t>
  </si>
  <si>
    <t>L-23</t>
  </si>
  <si>
    <t>Uczestnictwo w badaniach technicznych UDT na zbiornikach ciśnieniowych</t>
  </si>
  <si>
    <t>L-24</t>
  </si>
  <si>
    <t>L-25</t>
  </si>
  <si>
    <t>L-26</t>
  </si>
  <si>
    <t>L-27</t>
  </si>
  <si>
    <t xml:space="preserve">Przenośniki </t>
  </si>
  <si>
    <t>Remont</t>
  </si>
  <si>
    <t>Wymiana 1 zgrzebła</t>
  </si>
  <si>
    <t xml:space="preserve">Remont łańcucha </t>
  </si>
  <si>
    <t xml:space="preserve">Wymiana 1 rolki </t>
  </si>
  <si>
    <t>Wymiana węża Dn100 z koncówkami do transportu maczki wapiennej</t>
  </si>
  <si>
    <t>Wymiana węża Dn 80 z koncówkami do podania sprężonego powietrza</t>
  </si>
  <si>
    <t xml:space="preserve">Wymiana przepustnicy dn 50 do 100 </t>
  </si>
  <si>
    <t>Instalacja transportu pneumatycznego</t>
  </si>
  <si>
    <t xml:space="preserve">Wymiana reduktora ciśnienia sprężonego powietrza </t>
  </si>
  <si>
    <t xml:space="preserve">Remont reduktora ciśnienia sprężonego powietrza </t>
  </si>
  <si>
    <t>Stanowisko rozladunku maczki wapiennej</t>
  </si>
  <si>
    <t>punkt</t>
  </si>
  <si>
    <t>Urządzenie/ lokalizacja</t>
  </si>
  <si>
    <t>Przegląd instalacji technologicznej</t>
  </si>
  <si>
    <t>Filtr mazutu</t>
  </si>
  <si>
    <t>Pompa podawcza mazutu</t>
  </si>
  <si>
    <t>Regulacja zaworu</t>
  </si>
  <si>
    <t>Pompa obiegowa mazutu</t>
  </si>
  <si>
    <t>Pompa  mazutu</t>
  </si>
  <si>
    <t>Zbiornik ZOM</t>
  </si>
  <si>
    <t>Łapacz Mazutu</t>
  </si>
  <si>
    <t>Rampa rozładunku mazutu</t>
  </si>
  <si>
    <t xml:space="preserve">Badania techniczne </t>
  </si>
  <si>
    <t>Czyszczenie talerzy separatora</t>
  </si>
  <si>
    <t>Wirówkownia</t>
  </si>
  <si>
    <t>M-34</t>
  </si>
  <si>
    <t>Wymiana odcinka 1 mb rurociagu do Dn 50 + antykorozja</t>
  </si>
  <si>
    <t>Wymiana odcinka 1 mb rurociagu do Dn 100 + antykorozja</t>
  </si>
  <si>
    <t>Wymiana odcinka 1 mb rurociagu do Dn 150 + antykorozja</t>
  </si>
  <si>
    <t>Wymiana odcinka 1 mb rurociagu do Dn 200 + antykorozja</t>
  </si>
  <si>
    <t>M-35</t>
  </si>
  <si>
    <t>Wymiana 10 mb satelity grzewczej dn 32</t>
  </si>
  <si>
    <t>Udrożnienie</t>
  </si>
  <si>
    <t>M-36</t>
  </si>
  <si>
    <t>M-37</t>
  </si>
  <si>
    <t>Wymiana wkładu filtra szczelinowego</t>
  </si>
  <si>
    <t>Remont instalacji technologicznej</t>
  </si>
  <si>
    <t xml:space="preserve">Remont rurociągu stalowego </t>
  </si>
  <si>
    <t>Remont pompy śrubowej PT</t>
  </si>
  <si>
    <t>M-38</t>
  </si>
  <si>
    <t>Przegląd okresowy bezpieczeństwa zbiornika</t>
  </si>
  <si>
    <t>przegląd 1 bezpiecznika ogniowego zbiornika  ZOM1-3</t>
  </si>
  <si>
    <t xml:space="preserve">Pompa  mazutu </t>
  </si>
  <si>
    <t>Wymiana łożysk, regeneracja wirników, wymiana uszczelnień statycznych i mechanicznych, ustawienie zaworu przelewowego</t>
  </si>
  <si>
    <t xml:space="preserve">Wymiana pompy odzysku mazutu, centrówka, ruch próbny </t>
  </si>
  <si>
    <t>M-39</t>
  </si>
  <si>
    <t>M-40</t>
  </si>
  <si>
    <t>M-41</t>
  </si>
  <si>
    <t>Wymiana uszczelnienia mechanicznego pompy śrubowej</t>
  </si>
  <si>
    <t>Przegląd  bezpiecznika nadciśnienia</t>
  </si>
  <si>
    <t xml:space="preserve">wymiana łożysk, centrówka, ruch próbny </t>
  </si>
  <si>
    <t xml:space="preserve"> wymiana uszczelnień mechanicznych, ruch próbny</t>
  </si>
  <si>
    <t>Remont warsztatowy  pompy PW ścieków oczyszczonych</t>
  </si>
  <si>
    <t>próba ciśnieniowa wodna 1 nagrzewnicy parowej dennej lub tunelowej</t>
  </si>
  <si>
    <t>Zbiornik ZOT</t>
  </si>
  <si>
    <t>M-42</t>
  </si>
  <si>
    <t>Badanie techniczne UDT</t>
  </si>
  <si>
    <t>próba ciśnieniowa wodna 1 nagrzewnicy parowej płaszcza zbiornika oleju turbinowego</t>
  </si>
  <si>
    <r>
      <rPr>
        <b/>
        <sz val="11"/>
        <color theme="1"/>
        <rFont val="Calibri"/>
        <family val="2"/>
        <charset val="238"/>
        <scheme val="minor"/>
      </rPr>
      <t>Faktor</t>
    </r>
    <r>
      <rPr>
        <sz val="11"/>
        <color theme="1"/>
        <rFont val="Calibri"/>
        <family val="2"/>
        <charset val="238"/>
        <scheme val="minor"/>
      </rPr>
      <t xml:space="preserve"> - ilość rbg przeznaczonych na wykonanie czynności </t>
    </r>
  </si>
  <si>
    <t>Utylizacja ścieków mazutowych</t>
  </si>
  <si>
    <t>OD</t>
  </si>
  <si>
    <t>LOD</t>
  </si>
  <si>
    <t>LOD=</t>
  </si>
  <si>
    <t>Kontrola pracy  armatury mazutowej, parowej, olejowej (smarowanie napędu ręcznego, kontrola ruchu otwórz/ zamknij, doszczelnienie dławika - w przewidzianym czasie 48 rbg</t>
  </si>
  <si>
    <t>Wybudowa i ponowna zabudowa wkładu filtra szczelinowego po czyszczeniu lub nowego</t>
  </si>
  <si>
    <t>bez kosztów czyszczenia wkładu</t>
  </si>
  <si>
    <t>Przegląd instalacji technologicznej I-go etapu</t>
  </si>
  <si>
    <t>Przegląd instalacji technologicznej II-go etapu</t>
  </si>
  <si>
    <t>Czyszczenie filtra szczelinowego</t>
  </si>
  <si>
    <t>koszt bez d-żu i ponowym m-żu</t>
  </si>
  <si>
    <t>bez centrówki</t>
  </si>
  <si>
    <t>Centrówka pompa- silnik, ruch próbny</t>
  </si>
  <si>
    <t>Uczestniczenie podczas badań UDT</t>
  </si>
  <si>
    <t>Udrożnienie odcinka 10 mb kanalizacji odpływu ścieków mazutowych (usługa bez sprzęt specjalistycznego)</t>
  </si>
  <si>
    <t>Wymiana łożysk na wale pionowym</t>
  </si>
  <si>
    <t>Wymiana łożysk na wale poziomym</t>
  </si>
  <si>
    <t>Wymiana kompletnego wału pionowego</t>
  </si>
  <si>
    <t>Wymiana kompletnego wału poziomego</t>
  </si>
  <si>
    <t xml:space="preserve">Przeglad wirówki: kontrola napędu poziomego i pionowego, uszczelnień, poziomu oleju, </t>
  </si>
  <si>
    <t>Cennik dla obszaru IMOS</t>
  </si>
  <si>
    <t>Cennik dla obszaru MAZUTOWNIA</t>
  </si>
  <si>
    <t>Remont warsztatowy 1 zgrzebła</t>
  </si>
  <si>
    <t>Kontrola i usuwanie usterek na: połączeniach śrubowych, napędach,  prowadnicach łancucha,  rolkach prowadzących łańcuch,  mechanizmie jazdy (sprzęgła, przekładnie, hamulec, koła, rolki szynowe jazdy, zderzaki), wciągarce i układzie linowym zwodzenia wysięgnika,  podestach obsługi. Sprawdzic działanie krancówek. Sporządzić raport z wyników przeglądu.</t>
  </si>
  <si>
    <t xml:space="preserve">Remont mechanizmu zasilania </t>
  </si>
  <si>
    <t>Wymiana osłony węża przed przetarciem</t>
  </si>
  <si>
    <t>Odbiór pompy z magazynu i zwrot uszkodzonej</t>
  </si>
  <si>
    <t xml:space="preserve">Wymiana pompy odwodnień </t>
  </si>
  <si>
    <t xml:space="preserve">Zabudowa pompy przenośnej w separatorze </t>
  </si>
  <si>
    <t>Przepompowanie ścieków mazutowych</t>
  </si>
  <si>
    <t>Remont sepatratora mazutu</t>
  </si>
  <si>
    <t>Remont zbiornika retencyjnego mazutu</t>
  </si>
  <si>
    <t>M-43</t>
  </si>
  <si>
    <t>M-44</t>
  </si>
  <si>
    <t>M-45</t>
  </si>
  <si>
    <t>M-46</t>
  </si>
  <si>
    <t>M-47</t>
  </si>
  <si>
    <t>M-48</t>
  </si>
  <si>
    <t>M-49</t>
  </si>
  <si>
    <t>M-50</t>
  </si>
  <si>
    <t>Remont zbiornika retencyjnego mazutu lub separatorów</t>
  </si>
  <si>
    <t xml:space="preserve">Odbiór pompy z magazynu i zwrot </t>
  </si>
  <si>
    <t xml:space="preserve">Remont pływaka odzysku mazutu - wymiana węża </t>
  </si>
  <si>
    <t xml:space="preserve">Przepompowanie ścieków mazutowych pomiędzy komorami. </t>
  </si>
  <si>
    <t>OILSKIMMERS</t>
  </si>
  <si>
    <t>Kontrola pracy: ponowne ułożenie węża zbierajacego olej, kontrola pompki, kontrola wszystkich połaczeń śrubowych</t>
  </si>
  <si>
    <t xml:space="preserve">Remont napędu </t>
  </si>
  <si>
    <t>M-51</t>
  </si>
  <si>
    <t xml:space="preserve">Wymiana odwadniacza na instalacji </t>
  </si>
  <si>
    <t>Wymiana pompy PM odzysku mazutu (80RWM Białogon)</t>
  </si>
  <si>
    <t>Remont  warsztatowy pompy PM odzysku mazutu (80RWM Białogon)</t>
  </si>
  <si>
    <t xml:space="preserve"> Remont pomp ścieków  oczyszczonych CHESTERTON Frome A- 10-50x80-250 </t>
  </si>
  <si>
    <t>N-6</t>
  </si>
  <si>
    <t xml:space="preserve">Rekultywacja terenu </t>
  </si>
  <si>
    <t>N-7</t>
  </si>
  <si>
    <t xml:space="preserve">armatury kolektora NACYNA </t>
  </si>
  <si>
    <t xml:space="preserve">Przegląd kolektora NACYNA </t>
  </si>
  <si>
    <t>Wspawanie  nakładki profilowanej o powierzchni do 1 m2 i grubości  min 5 mm, wykonanie zabezpieczenia antykorozyjnego</t>
  </si>
  <si>
    <t>Usunięcie wycieku punktowego na rurociągu stalowym  DN 800</t>
  </si>
  <si>
    <t>Serwis sprężarki KAESER pod WW1-2</t>
  </si>
  <si>
    <t>nałożenie bandażu naprawczego obwodowo na długości 250 mm</t>
  </si>
  <si>
    <t>Wykop wokół rurociagu Dn 800 z zabezpieczeniem rozporowym</t>
  </si>
  <si>
    <t>Rekultywacja terenu po wykopie</t>
  </si>
  <si>
    <t>W1</t>
  </si>
  <si>
    <t>usunięcie 1 nieszczelności na instalacji rozprowadzającej sprężone powietrze</t>
  </si>
  <si>
    <r>
      <t>Stawka RBG dla prac związanych z usuwaniem usterek i innych</t>
    </r>
    <r>
      <rPr>
        <b/>
        <sz val="10"/>
        <color theme="1"/>
        <rFont val="Calibri"/>
        <family val="2"/>
        <charset val="238"/>
        <scheme val="minor"/>
      </rPr>
      <t xml:space="preserve"> prac obiektowych</t>
    </r>
  </si>
  <si>
    <r>
      <t xml:space="preserve">Stawka RBG </t>
    </r>
    <r>
      <rPr>
        <b/>
        <sz val="10"/>
        <color theme="1"/>
        <rFont val="Calibri"/>
        <family val="2"/>
        <charset val="238"/>
        <scheme val="minor"/>
      </rPr>
      <t>dla prac warsztatowych</t>
    </r>
    <r>
      <rPr>
        <sz val="10"/>
        <color theme="1"/>
        <rFont val="Calibri"/>
        <family val="2"/>
        <charset val="238"/>
        <scheme val="minor"/>
      </rPr>
      <t xml:space="preserve"> (regeneracja, wytwarzanie części)</t>
    </r>
  </si>
  <si>
    <r>
      <t>Stawka RBG dla prac związanych z pracami</t>
    </r>
    <r>
      <rPr>
        <b/>
        <sz val="10"/>
        <color theme="1"/>
        <rFont val="Calibri"/>
        <family val="2"/>
        <charset val="238"/>
        <scheme val="minor"/>
      </rPr>
      <t xml:space="preserve"> budowlanymi </t>
    </r>
  </si>
  <si>
    <r>
      <t xml:space="preserve">Stawka za </t>
    </r>
    <r>
      <rPr>
        <b/>
        <sz val="10"/>
        <color theme="1"/>
        <rFont val="Calibri"/>
        <family val="2"/>
        <charset val="238"/>
        <scheme val="minor"/>
      </rPr>
      <t>przygotowanie i zabezpieczenie antykorozyjne 1m2 powierzchni konstrukcji stalowej</t>
    </r>
    <r>
      <rPr>
        <sz val="10"/>
        <color theme="1"/>
        <rFont val="Calibri"/>
        <family val="2"/>
        <charset val="238"/>
        <scheme val="minor"/>
      </rPr>
      <t xml:space="preserve"> (bez kosztów materiałów zestawu antykorozyjnego)</t>
    </r>
  </si>
  <si>
    <r>
      <rPr>
        <b/>
        <sz val="10"/>
        <color theme="1"/>
        <rFont val="Calibri"/>
        <family val="2"/>
        <charset val="238"/>
        <scheme val="minor"/>
      </rPr>
      <t>Koszty zakupu materiałów i usług</t>
    </r>
    <r>
      <rPr>
        <sz val="10"/>
        <color theme="1"/>
        <rFont val="Calibri"/>
        <family val="2"/>
        <charset val="238"/>
        <scheme val="minor"/>
      </rPr>
      <t xml:space="preserve"> KZ</t>
    </r>
    <r>
      <rPr>
        <b/>
        <sz val="10"/>
        <color theme="1"/>
        <rFont val="Calibri"/>
        <family val="2"/>
        <charset val="238"/>
        <scheme val="minor"/>
      </rPr>
      <t xml:space="preserve">  (maksymalna wartość 5%)</t>
    </r>
  </si>
  <si>
    <t>Przygotowanie zbiornika powietrza do badań technicznych do V10 m3</t>
  </si>
  <si>
    <t>Cennik dla obszaru NACYNA</t>
  </si>
  <si>
    <r>
      <t xml:space="preserve">Kontrola podparć i zawieszeń rurociagów mazutu i pary I-go etapu / </t>
    </r>
    <r>
      <rPr>
        <sz val="11"/>
        <color theme="1"/>
        <rFont val="Calibri"/>
        <family val="2"/>
        <charset val="238"/>
        <scheme val="minor"/>
      </rPr>
      <t xml:space="preserve"> rusztowania/ izolacja termiczna/ oblachowanie/ pomiar grubości ścianki rurociągu w 2 punkty/ odtworzenie antykorozji /Raport kontroli </t>
    </r>
  </si>
  <si>
    <t xml:space="preserve">Kontrola podparć i zawieszeń rurociagów mazutu i pary II-go etapu / rusztowania/ izolacja termiczna/ oblachowanie/ pomiar grubości ścianki rurociągu w 2 punkty/ odtworzenie antykorozji /Raport kontroli </t>
  </si>
  <si>
    <t xml:space="preserve">Wymiana pompy odwodnień PS3, 4- ruch próbny </t>
  </si>
  <si>
    <t>M-52</t>
  </si>
  <si>
    <t>I-2</t>
  </si>
  <si>
    <t>I-9</t>
  </si>
  <si>
    <t>punkt podparcia lub zawieszenia</t>
  </si>
  <si>
    <t>Przygotowanie zbiornika powietrza do badań technicznych V&gt;=10 m3</t>
  </si>
  <si>
    <t>L-11</t>
  </si>
  <si>
    <t>Wykonanie i wymiana wkładki sprzęgła ciernego</t>
  </si>
  <si>
    <t>L-28</t>
  </si>
  <si>
    <t>Serwis osuszacza ziębniczego powietrza  TCH  32</t>
  </si>
  <si>
    <t>Przegląd: kontrola szczelności  i parametrów pracy i zabezpieczeń</t>
  </si>
  <si>
    <t>Wypełnić wartość 1 rbg w polu żółtym</t>
  </si>
  <si>
    <t>cenę czynności wypełnić  w polu żółtym</t>
  </si>
  <si>
    <t xml:space="preserve">Zapewnienie udziału uprawnionego pracownika podczas odbiorów, w obecności Inspektora TDT </t>
  </si>
  <si>
    <t xml:space="preserve">na 1 zbiorniku są 3 bezpieczniki </t>
  </si>
  <si>
    <t>Badania wszystkich 7 stanowisk</t>
  </si>
  <si>
    <r>
      <t xml:space="preserve">UWAGA: OFERENCI WYPEŁNIAJĄ </t>
    </r>
    <r>
      <rPr>
        <b/>
        <u/>
        <sz val="10"/>
        <color theme="1"/>
        <rFont val="Calibri"/>
        <family val="2"/>
        <charset val="238"/>
        <scheme val="minor"/>
      </rPr>
      <t xml:space="preserve">WYŁĄCZNIE </t>
    </r>
    <r>
      <rPr>
        <b/>
        <sz val="10"/>
        <color theme="1"/>
        <rFont val="Calibri"/>
        <family val="2"/>
        <charset val="238"/>
        <scheme val="minor"/>
      </rPr>
      <t>ŻÓŁTE POLA ODPOWIEDNIE DO CZĘŚCI ZAMÓWIENIA DLA KTÓREJ SKŁADAJĄ OFERTĘ</t>
    </r>
  </si>
  <si>
    <t>M-53</t>
  </si>
  <si>
    <t>Doszczelnienie instalacji mazutowej</t>
  </si>
  <si>
    <t xml:space="preserve">Przepakowanie dławika armatury do dn 50 </t>
  </si>
  <si>
    <t>M-54</t>
  </si>
  <si>
    <t>Przepakowanie dławika armatury od dn 50 do 100</t>
  </si>
  <si>
    <t>M-55</t>
  </si>
  <si>
    <t>Przepakowanie dławika armatury od dn 100 do 250</t>
  </si>
  <si>
    <t xml:space="preserve">Przegląd odwadniacza </t>
  </si>
  <si>
    <t>Przegląd rurociagu</t>
  </si>
  <si>
    <t xml:space="preserve">Przegląd instalacji </t>
  </si>
  <si>
    <t>Kontrola 1 węzła podparcia lub zawieszenia,  wykonanie 2 pomiarów   kontrolnych grubości ścianki na każdym rurociagu w węźle podparcia, wykonanie raportu</t>
  </si>
  <si>
    <t>L-29</t>
  </si>
  <si>
    <t xml:space="preserve">Remont rurociągu </t>
  </si>
  <si>
    <t>Wymiana rurociągu do Dn 50 i długości  1 m</t>
  </si>
  <si>
    <t>Wymiana rurociągu  Dn &gt;50 -100 i długości 1m</t>
  </si>
  <si>
    <t>Wymiana rurociągu  Dn &gt;100 -200 i długości 1m</t>
  </si>
  <si>
    <t>Wymiana rurociągu  Dn &gt;200 -300 i długości 1m</t>
  </si>
  <si>
    <t>Wymiana rurociągu  Dn &gt;300 -400 i długości 1m</t>
  </si>
  <si>
    <t>Wymiana rurociągu  Dn &gt;400 -500 i długości 1m</t>
  </si>
  <si>
    <t>Wymiana rurociągu  Dn &gt;500 -600 i długości 1m</t>
  </si>
  <si>
    <t>Remont armatury</t>
  </si>
  <si>
    <t>Wymiana armatury do Dn 300</t>
  </si>
  <si>
    <t>Wymiana armatury do Dn 400</t>
  </si>
  <si>
    <t>Wymiana armatury do Dn 500</t>
  </si>
  <si>
    <t>Wymiana armatury do Dn 600</t>
  </si>
  <si>
    <t>L-30</t>
  </si>
  <si>
    <t>L-31</t>
  </si>
  <si>
    <t>L-32</t>
  </si>
  <si>
    <t>L-33</t>
  </si>
  <si>
    <t>L-34</t>
  </si>
  <si>
    <t>Przegląd- wymiana: filtra ssania, oleju i filtra, wkładu separatora, kontrola parametrów pracy i zabezpieczeń</t>
  </si>
  <si>
    <t>Wymiana zaworu stopowego minimalnego ciśnienia</t>
  </si>
  <si>
    <t>Wymiana 1 elementu sterowania (presostat, elektrozawór, czujnik, wskaźnik itp.)</t>
  </si>
  <si>
    <t>Wymiana pasków napędowych</t>
  </si>
  <si>
    <t>Wymiana wkładu czerpni powietrza w obudowie sprężarki</t>
  </si>
  <si>
    <t>Czyszczenie zewnętrzne chłodnicy oleju i powietrza</t>
  </si>
  <si>
    <t>Usterka pulsatora na WW1-3</t>
  </si>
  <si>
    <t>L-35</t>
  </si>
  <si>
    <t>Remont zestawu filtrująco-odwadniającego</t>
  </si>
  <si>
    <t>L-36</t>
  </si>
  <si>
    <t>Wymiana zestawu filtrująco-odwadniającego</t>
  </si>
  <si>
    <t>L-37</t>
  </si>
  <si>
    <t>N-8</t>
  </si>
  <si>
    <t>pomiary grubości ścianki w rejonie nieszczelności, (min. 5 pomiarów), próba szczelności, zabezpieczenie antykorozyjne powierzchni zewnętrznej rurociągu  10 m2</t>
  </si>
  <si>
    <t>N-9</t>
  </si>
  <si>
    <t>Antykorozja rurociagu DN800</t>
  </si>
  <si>
    <t>Odtworzenie powierzchni asfaltowej i innych elementów chodnika</t>
  </si>
  <si>
    <t xml:space="preserve">Przegląd roczny </t>
  </si>
  <si>
    <t>Remont  1 wózka kablowego</t>
  </si>
  <si>
    <t>Wymiana  uszczelnienia przesypu z portalowego na przenośnik taśmowy</t>
  </si>
  <si>
    <t>Remont mechanizmu napinania</t>
  </si>
  <si>
    <t>Wymiana siłownika i regeneracja prowadnic, regulacja</t>
  </si>
  <si>
    <t>Centralne odkurzanie</t>
  </si>
  <si>
    <t xml:space="preserve">Usuwanie jednej nieszczelności </t>
  </si>
  <si>
    <t xml:space="preserve">Przegląd ogólny </t>
  </si>
  <si>
    <t xml:space="preserve">remont jednej klapki  zamykajacej przyłacze (wymiana uszczelki) </t>
  </si>
  <si>
    <t xml:space="preserve">Kontrola: agregatu próżniowego, wymiana filtra wyrzutu powietrza, szczelności separatora i przyłączy </t>
  </si>
  <si>
    <t xml:space="preserve">Wymiana 10 ogniw </t>
  </si>
  <si>
    <t>Instalacja rurowa ssania</t>
  </si>
  <si>
    <t xml:space="preserve">prawdopodobieństwo wystąpienia </t>
  </si>
  <si>
    <t>Prawdopodobieństwo wystąpienia</t>
  </si>
  <si>
    <t>prawdopodobienstwo wystąpienia</t>
  </si>
  <si>
    <t>M-56</t>
  </si>
  <si>
    <t>Reduktor cisnienia pary</t>
  </si>
  <si>
    <t>Kontrola pracy reduktora</t>
  </si>
  <si>
    <t xml:space="preserve">remont reduktora </t>
  </si>
  <si>
    <t>M-57</t>
  </si>
  <si>
    <t>M-58</t>
  </si>
  <si>
    <t>Instalacja mazutowa</t>
  </si>
  <si>
    <t>Próbopobierak</t>
  </si>
  <si>
    <t>Udrażnianie</t>
  </si>
  <si>
    <t>Zabudowa lub d-ż pompy przenośnej w zbiorniku retencyjnym na belce przenośnej</t>
  </si>
  <si>
    <t>I-19</t>
  </si>
  <si>
    <t>Suma N</t>
  </si>
  <si>
    <t>Przegląd roczny zgodnie z DTR: wszystkich mechanizmów, sterowania, blokad i zabezpieczeń. Sporządzenie raportu z przegladu i pomiarów zużycia elementów roboczych.</t>
  </si>
  <si>
    <t>Optymalizacja automatyki pracy przenośnika zgrzebłowego</t>
  </si>
  <si>
    <t xml:space="preserve">Wymiana wkładu śrubowego, </t>
  </si>
  <si>
    <t>Remont warsztatowy  wkładu śrubowego</t>
  </si>
  <si>
    <t>Wymiana armatury na wodzie zmywnej 1 do 2 cal</t>
  </si>
  <si>
    <t>Remont pływaka odzysku mazutu: oczyszczenie, kontrola szczelności zbiorników balastowych, montaż z regulacją poziomowania lejka</t>
  </si>
  <si>
    <t>Wymiana nagrzewnicy parowej ścieków mazutowych</t>
  </si>
  <si>
    <t>Przygotowanie  7 stanowisk do badań TDT: blokady i zabezpieczenia stanowiskowe (wyłączenie  pomp PR od stanu położenia armatury i przepełnienia zbiornika magazynowego, sygnalizacja świetlna i dzwiękowa</t>
  </si>
  <si>
    <t>Montaż 1 szt opisu technologicznego na armaturze lub  rurociagu (tabliczka grawerowana  lub malowana)</t>
  </si>
  <si>
    <t xml:space="preserve">Remont zbiornika z tłokiem uwolnienia energii sprężonego powietrza </t>
  </si>
  <si>
    <t>Wymiana łącznika - łącznik typu RRS</t>
  </si>
  <si>
    <t>Wykonanie opaski z taśmy antykorozyjnej DENSO (lub równoważnej) do rur na długości 1 m rurociągu</t>
  </si>
  <si>
    <t>suma M+L+N+I</t>
  </si>
  <si>
    <t>Tabela 3. Obliczenie wartości umowy DLA CZĘŚCI 1 (M+L+N+I)</t>
  </si>
  <si>
    <t>Arkusz Mazutownia</t>
  </si>
  <si>
    <t>Arkusz Powietrze</t>
  </si>
  <si>
    <t>Arkusz Nacyna</t>
  </si>
  <si>
    <t>Arkusz IMOS</t>
  </si>
  <si>
    <t>Cennik dla obszaru 
sprężone POWIETRZE</t>
  </si>
  <si>
    <t>Tabela 1. Stawki wyceny - roboty planowe</t>
  </si>
  <si>
    <t>Tabela 2. Stawki wyceny - DLA CZĘŚCI 1: Mazutownia, powietrze, Nacyna, IMOS, Kotłownia rozruchowa</t>
  </si>
  <si>
    <t>Wymiana 2 zaworów przed murkiem misy  ZOM2 i 3: ssanie, recylkulacja, rozładowczy i para</t>
  </si>
  <si>
    <r>
      <t xml:space="preserve">Współczynnik </t>
    </r>
    <r>
      <rPr>
        <b/>
        <sz val="10"/>
        <color theme="1"/>
        <rFont val="Calibri"/>
        <family val="2"/>
        <charset val="238"/>
        <scheme val="minor"/>
      </rPr>
      <t>dla prac realizowanych w niedzielę i święta, z</t>
    </r>
    <r>
      <rPr>
        <sz val="10"/>
        <color theme="1"/>
        <rFont val="Calibri"/>
        <family val="2"/>
        <charset val="238"/>
        <scheme val="minor"/>
      </rPr>
      <t>większający stawkę roboczogodziny R1 
(maksymalna wartość 20%)</t>
    </r>
  </si>
  <si>
    <t>Wartość oferty w okresie obowiązywania Umowy 
w zł netto (bez podatku vat)</t>
  </si>
  <si>
    <t xml:space="preserve"> wartość pozycji 
[zł] netto</t>
  </si>
  <si>
    <t>Wartość stawki /wskaźnika</t>
  </si>
  <si>
    <t>szacowana krotność wystąpienia 
/ 12 m-cy</t>
  </si>
  <si>
    <t>wartość 
dla 12 m-cy</t>
  </si>
  <si>
    <t>wartość  
dla 12 m-cy</t>
  </si>
  <si>
    <t>cena jednostkowa usługi 
bez materiału</t>
  </si>
  <si>
    <t>Maksymalna wartość- 
 5%</t>
  </si>
  <si>
    <t>Maksymalna wartość- 
 20%</t>
  </si>
  <si>
    <t>LOD ilość odpadu 
*koszt 1m3 utylizacji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</si>
</sst>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.0_ ;\-#,##0.0\ "/>
    <numFmt numFmtId="166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10" fillId="0" borderId="0"/>
  </cellStyleXfs>
  <cellXfs count="18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6" fillId="0" borderId="1" xfId="2" applyFont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justify" vertical="center" wrapText="1"/>
    </xf>
    <xf numFmtId="0" fontId="6" fillId="0" borderId="1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2" xfId="2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2" applyFont="1" applyFill="1" applyBorder="1" applyAlignment="1" applyProtection="1">
      <alignment horizontal="justify" vertical="center" wrapText="1"/>
    </xf>
    <xf numFmtId="44" fontId="6" fillId="0" borderId="8" xfId="1" applyFont="1" applyFill="1" applyBorder="1" applyAlignment="1" applyProtection="1">
      <alignment vertical="center"/>
    </xf>
    <xf numFmtId="44" fontId="6" fillId="0" borderId="8" xfId="1" applyNumberFormat="1" applyFont="1" applyFill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10" xfId="0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3" borderId="1" xfId="0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 applyProtection="1">
      <alignment horizontal="right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44" fontId="6" fillId="0" borderId="14" xfId="1" applyFont="1" applyFill="1" applyBorder="1" applyAlignment="1" applyProtection="1">
      <alignment horizontal="right" vertical="center"/>
    </xf>
    <xf numFmtId="0" fontId="6" fillId="0" borderId="1" xfId="2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top" wrapText="1"/>
    </xf>
    <xf numFmtId="44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top"/>
    </xf>
    <xf numFmtId="44" fontId="0" fillId="4" borderId="1" xfId="0" applyNumberFormat="1" applyFill="1" applyBorder="1"/>
    <xf numFmtId="44" fontId="0" fillId="0" borderId="0" xfId="0" applyNumberFormat="1"/>
    <xf numFmtId="44" fontId="0" fillId="2" borderId="1" xfId="0" applyNumberFormat="1" applyFill="1" applyBorder="1" applyAlignment="1">
      <alignment vertical="center"/>
    </xf>
    <xf numFmtId="44" fontId="0" fillId="2" borderId="10" xfId="0" applyNumberFormat="1" applyFill="1" applyBorder="1" applyAlignment="1">
      <alignment vertical="center"/>
    </xf>
    <xf numFmtId="44" fontId="0" fillId="0" borderId="1" xfId="0" applyNumberFormat="1" applyBorder="1" applyAlignment="1">
      <alignment vertical="top"/>
    </xf>
    <xf numFmtId="44" fontId="0" fillId="0" borderId="0" xfId="0" applyNumberFormat="1" applyAlignment="1">
      <alignment vertical="top"/>
    </xf>
    <xf numFmtId="0" fontId="6" fillId="4" borderId="1" xfId="0" applyFont="1" applyFill="1" applyBorder="1" applyAlignment="1" applyProtection="1"/>
    <xf numFmtId="0" fontId="5" fillId="4" borderId="1" xfId="2" applyFont="1" applyFill="1" applyBorder="1" applyAlignment="1" applyProtection="1">
      <alignment horizontal="center" vertical="center" wrapText="1"/>
    </xf>
    <xf numFmtId="0" fontId="5" fillId="4" borderId="7" xfId="2" applyFont="1" applyFill="1" applyBorder="1" applyAlignment="1" applyProtection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11" fillId="0" borderId="0" xfId="0" applyFont="1"/>
    <xf numFmtId="0" fontId="8" fillId="0" borderId="1" xfId="0" applyFont="1" applyBorder="1" applyAlignment="1">
      <alignment wrapText="1"/>
    </xf>
    <xf numFmtId="0" fontId="8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8" fillId="0" borderId="2" xfId="0" applyFont="1" applyBorder="1"/>
    <xf numFmtId="164" fontId="8" fillId="4" borderId="8" xfId="0" applyNumberFormat="1" applyFont="1" applyFill="1" applyBorder="1" applyAlignment="1">
      <alignment wrapText="1"/>
    </xf>
    <xf numFmtId="164" fontId="8" fillId="0" borderId="0" xfId="0" applyNumberFormat="1" applyFont="1"/>
    <xf numFmtId="0" fontId="6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4" borderId="1" xfId="0" applyFont="1" applyFill="1" applyBorder="1"/>
    <xf numFmtId="0" fontId="8" fillId="4" borderId="2" xfId="0" applyFont="1" applyFill="1" applyBorder="1"/>
    <xf numFmtId="44" fontId="8" fillId="2" borderId="5" xfId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wrapText="1"/>
    </xf>
    <xf numFmtId="0" fontId="6" fillId="0" borderId="0" xfId="0" applyFont="1" applyAlignment="1" applyProtection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center"/>
    </xf>
    <xf numFmtId="0" fontId="8" fillId="0" borderId="0" xfId="0" applyFont="1" applyBorder="1"/>
    <xf numFmtId="44" fontId="8" fillId="0" borderId="0" xfId="0" applyNumberFormat="1" applyFont="1" applyBorder="1" applyAlignment="1">
      <alignment wrapText="1"/>
    </xf>
    <xf numFmtId="164" fontId="11" fillId="0" borderId="15" xfId="0" applyNumberFormat="1" applyFont="1" applyBorder="1" applyAlignment="1">
      <alignment horizontal="right"/>
    </xf>
    <xf numFmtId="44" fontId="8" fillId="0" borderId="0" xfId="0" applyNumberFormat="1" applyFont="1"/>
    <xf numFmtId="0" fontId="0" fillId="6" borderId="1" xfId="0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0" fillId="5" borderId="1" xfId="0" applyNumberFormat="1" applyFill="1" applyBorder="1" applyAlignment="1">
      <alignment vertical="top"/>
    </xf>
    <xf numFmtId="165" fontId="0" fillId="0" borderId="0" xfId="0" applyNumberFormat="1" applyAlignment="1">
      <alignment vertical="top"/>
    </xf>
    <xf numFmtId="166" fontId="0" fillId="0" borderId="0" xfId="0" applyNumberFormat="1" applyAlignment="1">
      <alignment vertical="center"/>
    </xf>
    <xf numFmtId="166" fontId="0" fillId="5" borderId="1" xfId="0" applyNumberFormat="1" applyFill="1" applyBorder="1" applyAlignment="1">
      <alignment vertical="center"/>
    </xf>
    <xf numFmtId="166" fontId="0" fillId="5" borderId="1" xfId="0" applyNumberFormat="1" applyFill="1" applyBorder="1" applyAlignment="1">
      <alignment horizontal="center" vertical="top"/>
    </xf>
    <xf numFmtId="166" fontId="0" fillId="0" borderId="0" xfId="0" applyNumberFormat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166" fontId="0" fillId="5" borderId="17" xfId="0" applyNumberFormat="1" applyFill="1" applyBorder="1" applyAlignment="1">
      <alignment vertical="center"/>
    </xf>
    <xf numFmtId="164" fontId="0" fillId="0" borderId="17" xfId="0" applyNumberFormat="1" applyBorder="1" applyAlignment="1">
      <alignment vertical="center"/>
    </xf>
    <xf numFmtId="44" fontId="8" fillId="2" borderId="3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vertical="center"/>
    </xf>
    <xf numFmtId="165" fontId="0" fillId="0" borderId="1" xfId="0" applyNumberFormat="1" applyFill="1" applyBorder="1" applyAlignment="1">
      <alignment vertical="top"/>
    </xf>
    <xf numFmtId="165" fontId="0" fillId="0" borderId="0" xfId="0" applyNumberFormat="1" applyFill="1" applyAlignment="1">
      <alignment vertical="top"/>
    </xf>
    <xf numFmtId="2" fontId="0" fillId="0" borderId="0" xfId="0" applyNumberFormat="1" applyFill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0" fillId="0" borderId="1" xfId="0" applyNumberFormat="1" applyFill="1" applyBorder="1" applyAlignment="1">
      <alignment horizontal="center" vertical="top"/>
    </xf>
    <xf numFmtId="4" fontId="0" fillId="0" borderId="0" xfId="0" applyNumberFormat="1" applyFill="1" applyAlignment="1">
      <alignment horizontal="center" vertical="top"/>
    </xf>
    <xf numFmtId="164" fontId="0" fillId="0" borderId="11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64" fontId="0" fillId="5" borderId="23" xfId="0" applyNumberFormat="1" applyFill="1" applyBorder="1" applyAlignment="1">
      <alignment vertical="center"/>
    </xf>
    <xf numFmtId="166" fontId="2" fillId="5" borderId="1" xfId="0" applyNumberFormat="1" applyFont="1" applyFill="1" applyBorder="1" applyAlignment="1">
      <alignment horizontal="center" vertical="top"/>
    </xf>
    <xf numFmtId="165" fontId="2" fillId="5" borderId="1" xfId="0" applyNumberFormat="1" applyFont="1" applyFill="1" applyBorder="1" applyAlignment="1">
      <alignment horizontal="center" vertical="top"/>
    </xf>
    <xf numFmtId="44" fontId="2" fillId="0" borderId="1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6" fontId="0" fillId="5" borderId="16" xfId="0" applyNumberForma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44" fontId="0" fillId="3" borderId="1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8" fillId="0" borderId="18" xfId="0" applyFont="1" applyBorder="1" applyAlignment="1">
      <alignment wrapText="1"/>
    </xf>
    <xf numFmtId="0" fontId="8" fillId="0" borderId="18" xfId="0" applyFont="1" applyBorder="1"/>
    <xf numFmtId="0" fontId="8" fillId="0" borderId="2" xfId="0" applyFont="1" applyBorder="1" applyAlignment="1">
      <alignment horizontal="center" vertical="center"/>
    </xf>
    <xf numFmtId="0" fontId="8" fillId="3" borderId="8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164" fontId="11" fillId="0" borderId="9" xfId="0" applyNumberFormat="1" applyFont="1" applyBorder="1" applyAlignment="1">
      <alignment vertical="center"/>
    </xf>
    <xf numFmtId="0" fontId="8" fillId="4" borderId="5" xfId="0" applyFont="1" applyFill="1" applyBorder="1" applyAlignment="1">
      <alignment horizont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vertical="top"/>
    </xf>
    <xf numFmtId="0" fontId="0" fillId="0" borderId="17" xfId="0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/>
    </xf>
    <xf numFmtId="164" fontId="0" fillId="4" borderId="1" xfId="0" applyNumberFormat="1" applyFill="1" applyBorder="1" applyAlignment="1">
      <alignment horizontal="right" vertical="top"/>
    </xf>
    <xf numFmtId="0" fontId="17" fillId="0" borderId="0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9" fontId="8" fillId="0" borderId="4" xfId="0" applyNumberFormat="1" applyFont="1" applyBorder="1" applyAlignment="1">
      <alignment horizontal="left" vertical="center"/>
    </xf>
    <xf numFmtId="9" fontId="8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4" xfId="0" quotePrefix="1" applyFont="1" applyBorder="1" applyAlignment="1">
      <alignment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24" xfId="0" quotePrefix="1" applyFont="1" applyBorder="1" applyAlignment="1">
      <alignment vertical="center"/>
    </xf>
    <xf numFmtId="0" fontId="6" fillId="0" borderId="2" xfId="2" applyFont="1" applyFill="1" applyBorder="1" applyAlignment="1" applyProtection="1">
      <alignment horizontal="right" vertical="center" wrapText="1"/>
    </xf>
    <xf numFmtId="0" fontId="6" fillId="0" borderId="4" xfId="2" applyFont="1" applyFill="1" applyBorder="1" applyAlignment="1" applyProtection="1">
      <alignment horizontal="right" vertical="center" wrapText="1"/>
    </xf>
    <xf numFmtId="0" fontId="6" fillId="0" borderId="12" xfId="2" applyFont="1" applyFill="1" applyBorder="1" applyAlignment="1" applyProtection="1">
      <alignment horizontal="righ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4" borderId="2" xfId="2" applyFont="1" applyFill="1" applyBorder="1" applyAlignment="1" applyProtection="1">
      <alignment horizontal="center" vertical="center" wrapText="1"/>
    </xf>
    <xf numFmtId="0" fontId="5" fillId="4" borderId="12" xfId="2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0" borderId="2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right" wrapText="1"/>
    </xf>
    <xf numFmtId="0" fontId="8" fillId="0" borderId="13" xfId="0" applyFont="1" applyBorder="1" applyAlignment="1"/>
    <xf numFmtId="0" fontId="8" fillId="3" borderId="2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wrapText="1"/>
    </xf>
    <xf numFmtId="0" fontId="9" fillId="0" borderId="18" xfId="0" applyFont="1" applyBorder="1" applyAlignment="1">
      <alignment horizontal="right"/>
    </xf>
  </cellXfs>
  <cellStyles count="5">
    <cellStyle name="Normalny" xfId="0" builtinId="0"/>
    <cellStyle name="Normalny 2" xfId="2" xr:uid="{00000000-0005-0000-0000-000001000000}"/>
    <cellStyle name="Normalny 3" xfId="4" xr:uid="{00000000-0005-0000-0000-000002000000}"/>
    <cellStyle name="Walutowy" xfId="1" builtinId="4"/>
    <cellStyle name="Walu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zoomScaleNormal="100" workbookViewId="0">
      <selection activeCell="B15" sqref="B15"/>
    </sheetView>
  </sheetViews>
  <sheetFormatPr defaultColWidth="9.140625" defaultRowHeight="12.75" x14ac:dyDescent="0.2"/>
  <cols>
    <col min="1" max="1" width="8.28515625" style="54" customWidth="1"/>
    <col min="2" max="2" width="37.28515625" style="55" customWidth="1"/>
    <col min="3" max="3" width="10.28515625" style="54" customWidth="1"/>
    <col min="4" max="4" width="15.28515625" style="54" customWidth="1"/>
    <col min="5" max="5" width="9.28515625" style="54" customWidth="1"/>
    <col min="6" max="6" width="7.7109375" style="55" customWidth="1"/>
    <col min="7" max="7" width="15.85546875" style="54" customWidth="1"/>
    <col min="8" max="8" width="15.140625" style="55" customWidth="1"/>
    <col min="9" max="10" width="2.85546875" style="54" customWidth="1"/>
    <col min="11" max="11" width="12.42578125" style="54" bestFit="1" customWidth="1"/>
    <col min="12" max="32" width="2.85546875" style="54" customWidth="1"/>
    <col min="33" max="16384" width="9.140625" style="54"/>
  </cols>
  <sheetData>
    <row r="1" spans="1:11" ht="41.25" customHeight="1" thickBot="1" x14ac:dyDescent="0.25">
      <c r="B1" s="171" t="s">
        <v>345</v>
      </c>
      <c r="C1" s="172"/>
      <c r="D1" s="172"/>
      <c r="E1" s="172"/>
      <c r="F1" s="172"/>
      <c r="G1" s="173"/>
    </row>
    <row r="2" spans="1:11" ht="18" customHeight="1" x14ac:dyDescent="0.2">
      <c r="A2" s="56" t="s">
        <v>439</v>
      </c>
      <c r="G2" s="55"/>
    </row>
    <row r="3" spans="1:11" ht="25.5" x14ac:dyDescent="0.2">
      <c r="A3" s="127" t="s">
        <v>125</v>
      </c>
      <c r="B3" s="126" t="s">
        <v>0</v>
      </c>
      <c r="C3" s="176" t="s">
        <v>4</v>
      </c>
      <c r="D3" s="177"/>
      <c r="E3" s="178"/>
      <c r="F3" s="128" t="s">
        <v>1</v>
      </c>
      <c r="G3" s="125" t="s">
        <v>146</v>
      </c>
    </row>
    <row r="4" spans="1:11" ht="16.5" customHeight="1" x14ac:dyDescent="0.2">
      <c r="A4" s="58" t="s">
        <v>15</v>
      </c>
      <c r="B4" s="59" t="s">
        <v>55</v>
      </c>
      <c r="C4" s="167" t="s">
        <v>434</v>
      </c>
      <c r="D4" s="168"/>
      <c r="E4" s="169"/>
      <c r="F4" s="60" t="s">
        <v>2</v>
      </c>
      <c r="G4" s="61">
        <f>'Cz.1 Mazutownia'!H62</f>
        <v>0</v>
      </c>
      <c r="H4" s="121"/>
      <c r="K4" s="62"/>
    </row>
    <row r="5" spans="1:11" ht="16.5" customHeight="1" x14ac:dyDescent="0.2">
      <c r="A5" s="58" t="s">
        <v>127</v>
      </c>
      <c r="B5" s="59" t="s">
        <v>121</v>
      </c>
      <c r="C5" s="167" t="s">
        <v>435</v>
      </c>
      <c r="D5" s="168"/>
      <c r="E5" s="169"/>
      <c r="F5" s="60" t="s">
        <v>2</v>
      </c>
      <c r="G5" s="61">
        <f>'Cz.1 Powietrze'!H41</f>
        <v>0</v>
      </c>
      <c r="H5" s="121"/>
    </row>
    <row r="6" spans="1:11" ht="16.5" customHeight="1" x14ac:dyDescent="0.2">
      <c r="A6" s="58" t="s">
        <v>19</v>
      </c>
      <c r="B6" s="59" t="s">
        <v>123</v>
      </c>
      <c r="C6" s="167" t="s">
        <v>436</v>
      </c>
      <c r="D6" s="168"/>
      <c r="E6" s="169"/>
      <c r="F6" s="60" t="s">
        <v>2</v>
      </c>
      <c r="G6" s="61">
        <f>'Cz.1 Nacyna'!H14</f>
        <v>0</v>
      </c>
      <c r="H6" s="121"/>
    </row>
    <row r="7" spans="1:11" ht="16.5" customHeight="1" x14ac:dyDescent="0.2">
      <c r="A7" s="58" t="s">
        <v>126</v>
      </c>
      <c r="B7" s="59" t="s">
        <v>122</v>
      </c>
      <c r="C7" s="167" t="s">
        <v>437</v>
      </c>
      <c r="D7" s="168"/>
      <c r="E7" s="169"/>
      <c r="F7" s="60" t="s">
        <v>2</v>
      </c>
      <c r="G7" s="61">
        <f>'Cz.1  IMOS'!I23</f>
        <v>0</v>
      </c>
      <c r="H7" s="121"/>
    </row>
    <row r="8" spans="1:11" ht="17.25" customHeight="1" thickBot="1" x14ac:dyDescent="0.25">
      <c r="B8" s="63"/>
      <c r="E8" s="174" t="s">
        <v>147</v>
      </c>
      <c r="F8" s="175"/>
      <c r="G8" s="74">
        <f>SUM(G4:G7)</f>
        <v>0</v>
      </c>
    </row>
    <row r="9" spans="1:11" ht="18" customHeight="1" x14ac:dyDescent="0.2">
      <c r="A9" s="56" t="s">
        <v>440</v>
      </c>
      <c r="B9" s="63"/>
      <c r="F9" s="122"/>
      <c r="G9" s="123"/>
      <c r="H9" s="64"/>
    </row>
    <row r="10" spans="1:11" ht="25.5" x14ac:dyDescent="0.2">
      <c r="A10" s="65" t="s">
        <v>8</v>
      </c>
      <c r="B10" s="65" t="s">
        <v>5</v>
      </c>
      <c r="C10" s="65" t="s">
        <v>12</v>
      </c>
      <c r="D10" s="163" t="s">
        <v>6</v>
      </c>
      <c r="E10" s="164"/>
      <c r="F10" s="66" t="s">
        <v>7</v>
      </c>
      <c r="G10" s="130" t="s">
        <v>445</v>
      </c>
      <c r="H10" s="64"/>
    </row>
    <row r="11" spans="1:11" ht="38.25" x14ac:dyDescent="0.2">
      <c r="A11" s="9">
        <v>1</v>
      </c>
      <c r="B11" s="57" t="s">
        <v>320</v>
      </c>
      <c r="C11" s="124" t="s">
        <v>20</v>
      </c>
      <c r="D11" s="145" t="s">
        <v>25</v>
      </c>
      <c r="E11" s="151">
        <v>800</v>
      </c>
      <c r="F11" s="152" t="s">
        <v>3</v>
      </c>
      <c r="G11" s="67"/>
      <c r="H11" s="64"/>
    </row>
    <row r="12" spans="1:11" ht="25.5" x14ac:dyDescent="0.2">
      <c r="A12" s="9">
        <v>2</v>
      </c>
      <c r="B12" s="57" t="s">
        <v>321</v>
      </c>
      <c r="C12" s="124" t="s">
        <v>21</v>
      </c>
      <c r="D12" s="145" t="s">
        <v>32</v>
      </c>
      <c r="E12" s="151">
        <v>300</v>
      </c>
      <c r="F12" s="152" t="s">
        <v>3</v>
      </c>
      <c r="G12" s="67"/>
      <c r="H12" s="64"/>
    </row>
    <row r="13" spans="1:11" ht="25.5" x14ac:dyDescent="0.2">
      <c r="A13" s="9">
        <v>3</v>
      </c>
      <c r="B13" s="57" t="s">
        <v>322</v>
      </c>
      <c r="C13" s="124" t="s">
        <v>22</v>
      </c>
      <c r="D13" s="145" t="s">
        <v>36</v>
      </c>
      <c r="E13" s="151">
        <v>200</v>
      </c>
      <c r="F13" s="152" t="s">
        <v>3</v>
      </c>
      <c r="G13" s="67"/>
      <c r="H13" s="64"/>
    </row>
    <row r="14" spans="1:11" ht="51" x14ac:dyDescent="0.2">
      <c r="A14" s="9">
        <v>4</v>
      </c>
      <c r="B14" s="57" t="s">
        <v>323</v>
      </c>
      <c r="C14" s="124" t="s">
        <v>23</v>
      </c>
      <c r="D14" s="145" t="s">
        <v>39</v>
      </c>
      <c r="E14" s="151">
        <v>150</v>
      </c>
      <c r="F14" s="152" t="s">
        <v>9</v>
      </c>
      <c r="G14" s="67"/>
      <c r="H14" s="64"/>
    </row>
    <row r="15" spans="1:11" ht="51" x14ac:dyDescent="0.2">
      <c r="A15" s="9">
        <v>5</v>
      </c>
      <c r="B15" s="57" t="s">
        <v>442</v>
      </c>
      <c r="C15" s="9" t="s">
        <v>45</v>
      </c>
      <c r="D15" s="165" t="s">
        <v>49</v>
      </c>
      <c r="E15" s="166"/>
      <c r="F15" s="150" t="s">
        <v>48</v>
      </c>
      <c r="G15" s="68"/>
      <c r="H15" s="144" t="s">
        <v>451</v>
      </c>
    </row>
    <row r="16" spans="1:11" ht="36" x14ac:dyDescent="0.2">
      <c r="A16" s="9">
        <v>6</v>
      </c>
      <c r="B16" s="57" t="s">
        <v>324</v>
      </c>
      <c r="C16" s="124" t="s">
        <v>24</v>
      </c>
      <c r="D16" s="165" t="s">
        <v>49</v>
      </c>
      <c r="E16" s="166"/>
      <c r="F16" s="153" t="s">
        <v>48</v>
      </c>
      <c r="G16" s="68"/>
      <c r="H16" s="144" t="s">
        <v>450</v>
      </c>
    </row>
    <row r="17" spans="1:8" ht="17.25" customHeight="1" x14ac:dyDescent="0.2">
      <c r="A17" s="9">
        <v>7</v>
      </c>
      <c r="B17" s="4" t="s">
        <v>255</v>
      </c>
      <c r="C17" s="9" t="s">
        <v>256</v>
      </c>
      <c r="D17" s="154" t="s">
        <v>257</v>
      </c>
      <c r="E17" s="154">
        <v>10</v>
      </c>
      <c r="F17" s="155" t="s">
        <v>73</v>
      </c>
      <c r="G17" s="91"/>
      <c r="H17" s="64"/>
    </row>
    <row r="18" spans="1:8" x14ac:dyDescent="0.2">
      <c r="B18" s="69"/>
      <c r="E18" s="69"/>
      <c r="F18" s="70"/>
      <c r="G18" s="71"/>
      <c r="H18" s="64"/>
    </row>
    <row r="19" spans="1:8" x14ac:dyDescent="0.2">
      <c r="A19" s="170" t="s">
        <v>54</v>
      </c>
      <c r="B19" s="170"/>
      <c r="C19" s="170"/>
      <c r="D19" s="170"/>
      <c r="E19" s="170"/>
      <c r="F19" s="170"/>
      <c r="G19" s="170"/>
      <c r="H19" s="64"/>
    </row>
    <row r="20" spans="1:8" x14ac:dyDescent="0.2">
      <c r="B20" s="69"/>
      <c r="E20" s="69"/>
      <c r="F20" s="70"/>
      <c r="G20" s="71"/>
      <c r="H20" s="64"/>
    </row>
    <row r="21" spans="1:8" s="72" customFormat="1" ht="13.5" thickBot="1" x14ac:dyDescent="0.25">
      <c r="A21" s="56" t="s">
        <v>433</v>
      </c>
      <c r="B21" s="64"/>
      <c r="F21" s="64"/>
      <c r="H21" s="64"/>
    </row>
    <row r="22" spans="1:8" ht="25.5" customHeight="1" x14ac:dyDescent="0.2">
      <c r="A22" s="51" t="s">
        <v>10</v>
      </c>
      <c r="B22" s="52" t="s">
        <v>11</v>
      </c>
      <c r="C22" s="52" t="s">
        <v>12</v>
      </c>
      <c r="D22" s="52" t="s">
        <v>13</v>
      </c>
      <c r="E22" s="161" t="s">
        <v>42</v>
      </c>
      <c r="F22" s="162"/>
      <c r="G22" s="53" t="s">
        <v>444</v>
      </c>
      <c r="H22" s="64"/>
    </row>
    <row r="23" spans="1:8" ht="18.399999999999999" customHeight="1" x14ac:dyDescent="0.2">
      <c r="A23" s="7">
        <v>1</v>
      </c>
      <c r="B23" s="4" t="s">
        <v>51</v>
      </c>
      <c r="C23" s="5" t="s">
        <v>52</v>
      </c>
      <c r="D23" s="6" t="s">
        <v>432</v>
      </c>
      <c r="E23" s="159"/>
      <c r="F23" s="160"/>
      <c r="G23" s="24">
        <f>G4+G5+G6+G7</f>
        <v>0</v>
      </c>
      <c r="H23" s="64"/>
    </row>
    <row r="24" spans="1:8" ht="63.75" x14ac:dyDescent="0.2">
      <c r="A24" s="7">
        <v>2</v>
      </c>
      <c r="B24" s="4" t="s">
        <v>26</v>
      </c>
      <c r="C24" s="3" t="s">
        <v>28</v>
      </c>
      <c r="D24" s="6" t="s">
        <v>29</v>
      </c>
      <c r="E24" s="145" t="s">
        <v>25</v>
      </c>
      <c r="F24" s="146">
        <f>E11</f>
        <v>800</v>
      </c>
      <c r="G24" s="11">
        <f>F24*G11</f>
        <v>0</v>
      </c>
      <c r="H24" s="64"/>
    </row>
    <row r="25" spans="1:8" ht="61.5" customHeight="1" x14ac:dyDescent="0.2">
      <c r="A25" s="7">
        <v>3</v>
      </c>
      <c r="B25" s="4" t="s">
        <v>27</v>
      </c>
      <c r="C25" s="9" t="s">
        <v>30</v>
      </c>
      <c r="D25" s="6" t="s">
        <v>31</v>
      </c>
      <c r="E25" s="145" t="s">
        <v>32</v>
      </c>
      <c r="F25" s="146">
        <f>E12</f>
        <v>300</v>
      </c>
      <c r="G25" s="12">
        <f>F25*G12</f>
        <v>0</v>
      </c>
      <c r="H25" s="64"/>
    </row>
    <row r="26" spans="1:8" ht="51" x14ac:dyDescent="0.2">
      <c r="A26" s="7">
        <v>4</v>
      </c>
      <c r="B26" s="4" t="s">
        <v>33</v>
      </c>
      <c r="C26" s="9" t="s">
        <v>34</v>
      </c>
      <c r="D26" s="6" t="s">
        <v>35</v>
      </c>
      <c r="E26" s="145" t="s">
        <v>36</v>
      </c>
      <c r="F26" s="146">
        <f>E13</f>
        <v>200</v>
      </c>
      <c r="G26" s="11">
        <f>F26*G13</f>
        <v>0</v>
      </c>
      <c r="H26" s="64"/>
    </row>
    <row r="27" spans="1:8" ht="63.75" x14ac:dyDescent="0.2">
      <c r="A27" s="7">
        <v>5</v>
      </c>
      <c r="B27" s="4" t="s">
        <v>40</v>
      </c>
      <c r="C27" s="9" t="s">
        <v>37</v>
      </c>
      <c r="D27" s="6" t="s">
        <v>38</v>
      </c>
      <c r="E27" s="145" t="s">
        <v>39</v>
      </c>
      <c r="F27" s="146">
        <f>E14</f>
        <v>150</v>
      </c>
      <c r="G27" s="11">
        <f>F27*G14</f>
        <v>0</v>
      </c>
      <c r="H27" s="64"/>
    </row>
    <row r="28" spans="1:8" ht="20.25" customHeight="1" x14ac:dyDescent="0.2">
      <c r="A28" s="7">
        <v>6</v>
      </c>
      <c r="B28" s="4" t="s">
        <v>14</v>
      </c>
      <c r="C28" s="3" t="s">
        <v>15</v>
      </c>
      <c r="D28" s="6" t="s">
        <v>41</v>
      </c>
      <c r="E28" s="145" t="s">
        <v>43</v>
      </c>
      <c r="F28" s="147">
        <v>0.4</v>
      </c>
      <c r="G28" s="11">
        <f>(1+G16)*F28*G24</f>
        <v>0</v>
      </c>
      <c r="H28" s="64"/>
    </row>
    <row r="29" spans="1:8" ht="25.5" x14ac:dyDescent="0.2">
      <c r="A29" s="7">
        <v>7</v>
      </c>
      <c r="B29" s="4" t="s">
        <v>16</v>
      </c>
      <c r="C29" s="3" t="s">
        <v>17</v>
      </c>
      <c r="D29" s="8" t="s">
        <v>50</v>
      </c>
      <c r="E29" s="145" t="s">
        <v>44</v>
      </c>
      <c r="F29" s="147">
        <v>0.25</v>
      </c>
      <c r="G29" s="11">
        <f>G24*F29</f>
        <v>0</v>
      </c>
      <c r="H29" s="73"/>
    </row>
    <row r="30" spans="1:8" ht="38.25" x14ac:dyDescent="0.2">
      <c r="A30" s="7">
        <v>8</v>
      </c>
      <c r="B30" s="4" t="s">
        <v>18</v>
      </c>
      <c r="C30" s="5" t="s">
        <v>19</v>
      </c>
      <c r="D30" s="6" t="s">
        <v>46</v>
      </c>
      <c r="E30" s="145" t="s">
        <v>47</v>
      </c>
      <c r="F30" s="148">
        <v>0.2</v>
      </c>
      <c r="G30" s="11">
        <f>F30*G24*G15</f>
        <v>0</v>
      </c>
      <c r="H30" s="64"/>
    </row>
    <row r="31" spans="1:8" ht="38.25" x14ac:dyDescent="0.2">
      <c r="A31" s="7">
        <v>9</v>
      </c>
      <c r="B31" s="4" t="s">
        <v>255</v>
      </c>
      <c r="C31" s="5" t="s">
        <v>256</v>
      </c>
      <c r="D31" s="40" t="s">
        <v>452</v>
      </c>
      <c r="E31" s="149" t="s">
        <v>258</v>
      </c>
      <c r="F31" s="146">
        <f>E17</f>
        <v>10</v>
      </c>
      <c r="G31" s="39">
        <f>G17*F31</f>
        <v>0</v>
      </c>
      <c r="H31" s="64"/>
    </row>
    <row r="32" spans="1:8" ht="39" thickBot="1" x14ac:dyDescent="0.25">
      <c r="A32" s="7">
        <v>10</v>
      </c>
      <c r="B32" s="10" t="s">
        <v>443</v>
      </c>
      <c r="C32" s="3" t="s">
        <v>318</v>
      </c>
      <c r="D32" s="156" t="s">
        <v>53</v>
      </c>
      <c r="E32" s="157"/>
      <c r="F32" s="158"/>
      <c r="G32" s="129">
        <f>SUM(G23:G31)</f>
        <v>0</v>
      </c>
      <c r="H32" s="64"/>
    </row>
    <row r="33" spans="8:8" x14ac:dyDescent="0.2">
      <c r="H33" s="64"/>
    </row>
    <row r="34" spans="8:8" x14ac:dyDescent="0.2">
      <c r="H34" s="75"/>
    </row>
  </sheetData>
  <dataConsolidate/>
  <mergeCells count="14">
    <mergeCell ref="C5:E5"/>
    <mergeCell ref="C6:E6"/>
    <mergeCell ref="C7:E7"/>
    <mergeCell ref="A19:G19"/>
    <mergeCell ref="B1:G1"/>
    <mergeCell ref="E8:F8"/>
    <mergeCell ref="C3:E3"/>
    <mergeCell ref="C4:E4"/>
    <mergeCell ref="D32:F32"/>
    <mergeCell ref="E23:F23"/>
    <mergeCell ref="E22:F22"/>
    <mergeCell ref="D10:E10"/>
    <mergeCell ref="D15:E15"/>
    <mergeCell ref="D16:E16"/>
  </mergeCells>
  <pageMargins left="0.7" right="0.7" top="0.75" bottom="0.75" header="0.3" footer="0.3"/>
  <pageSetup paperSize="9" scale="97" fitToHeight="0" orientation="landscape" r:id="rId1"/>
  <headerFooter>
    <oddHeader>&amp;R&amp;"Calibri"&amp;10&amp;K008000 Do użytku wewnętrznego&amp;1#_x000D_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2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12.28515625" style="33" customWidth="1"/>
    <col min="2" max="2" width="14.42578125" style="35" customWidth="1"/>
    <col min="3" max="3" width="29.7109375" style="15" customWidth="1"/>
    <col min="4" max="4" width="51.7109375" style="15" customWidth="1"/>
    <col min="5" max="5" width="12.5703125" style="16" customWidth="1"/>
    <col min="6" max="6" width="11.5703125" style="16" customWidth="1"/>
    <col min="7" max="7" width="16.42578125" style="80" customWidth="1"/>
    <col min="8" max="8" width="19.42578125" customWidth="1"/>
    <col min="9" max="9" width="18" style="1" customWidth="1"/>
  </cols>
  <sheetData>
    <row r="1" spans="1:9" ht="31.5" customHeight="1" x14ac:dyDescent="0.3">
      <c r="B1" s="179" t="s">
        <v>276</v>
      </c>
      <c r="C1" s="180"/>
      <c r="D1" s="140" t="s">
        <v>340</v>
      </c>
      <c r="E1" s="38"/>
    </row>
    <row r="2" spans="1:9" ht="15" customHeight="1" x14ac:dyDescent="0.25"/>
    <row r="3" spans="1:9" ht="83.25" customHeight="1" thickBot="1" x14ac:dyDescent="0.3">
      <c r="A3" s="114" t="s">
        <v>75</v>
      </c>
      <c r="B3" s="114" t="s">
        <v>208</v>
      </c>
      <c r="C3" s="114" t="s">
        <v>56</v>
      </c>
      <c r="D3" s="114" t="s">
        <v>68</v>
      </c>
      <c r="E3" s="114" t="s">
        <v>446</v>
      </c>
      <c r="F3" s="114" t="s">
        <v>62</v>
      </c>
      <c r="G3" s="115" t="s">
        <v>254</v>
      </c>
      <c r="H3" s="114" t="s">
        <v>156</v>
      </c>
      <c r="I3" s="114" t="s">
        <v>70</v>
      </c>
    </row>
    <row r="4" spans="1:9" ht="60" x14ac:dyDescent="0.25">
      <c r="A4" s="87" t="s">
        <v>76</v>
      </c>
      <c r="B4" s="88" t="s">
        <v>55</v>
      </c>
      <c r="C4" s="86" t="s">
        <v>209</v>
      </c>
      <c r="D4" s="86" t="s">
        <v>259</v>
      </c>
      <c r="E4" s="135">
        <v>1</v>
      </c>
      <c r="F4" s="135" t="s">
        <v>63</v>
      </c>
      <c r="G4" s="89">
        <v>48</v>
      </c>
      <c r="H4" s="90">
        <f>$E$1*G4*E4</f>
        <v>0</v>
      </c>
      <c r="I4" s="86"/>
    </row>
    <row r="5" spans="1:9" ht="60" x14ac:dyDescent="0.25">
      <c r="A5" s="18" t="s">
        <v>77</v>
      </c>
      <c r="B5" s="34" t="s">
        <v>55</v>
      </c>
      <c r="C5" s="14" t="s">
        <v>262</v>
      </c>
      <c r="D5" s="14" t="s">
        <v>327</v>
      </c>
      <c r="E5" s="141">
        <v>5</v>
      </c>
      <c r="F5" s="13" t="s">
        <v>63</v>
      </c>
      <c r="G5" s="81">
        <v>48</v>
      </c>
      <c r="H5" s="25">
        <f t="shared" ref="H5:H61" si="0">$E$1*G5*E5</f>
        <v>0</v>
      </c>
      <c r="I5" s="14"/>
    </row>
    <row r="6" spans="1:9" ht="60" x14ac:dyDescent="0.25">
      <c r="A6" s="87" t="s">
        <v>78</v>
      </c>
      <c r="B6" s="34" t="s">
        <v>55</v>
      </c>
      <c r="C6" s="14" t="s">
        <v>263</v>
      </c>
      <c r="D6" s="14" t="s">
        <v>328</v>
      </c>
      <c r="E6" s="142">
        <v>5</v>
      </c>
      <c r="F6" s="13" t="s">
        <v>63</v>
      </c>
      <c r="G6" s="81">
        <v>48</v>
      </c>
      <c r="H6" s="25">
        <f t="shared" si="0"/>
        <v>0</v>
      </c>
      <c r="I6" s="14"/>
    </row>
    <row r="7" spans="1:9" ht="45" x14ac:dyDescent="0.25">
      <c r="A7" s="18" t="s">
        <v>79</v>
      </c>
      <c r="B7" s="34" t="s">
        <v>210</v>
      </c>
      <c r="C7" s="14" t="s">
        <v>231</v>
      </c>
      <c r="D7" s="14" t="s">
        <v>260</v>
      </c>
      <c r="E7" s="141">
        <v>6</v>
      </c>
      <c r="F7" s="13" t="s">
        <v>63</v>
      </c>
      <c r="G7" s="81">
        <v>16</v>
      </c>
      <c r="H7" s="25">
        <f t="shared" si="0"/>
        <v>0</v>
      </c>
      <c r="I7" s="14" t="s">
        <v>261</v>
      </c>
    </row>
    <row r="8" spans="1:9" ht="30" x14ac:dyDescent="0.25">
      <c r="A8" s="87" t="s">
        <v>80</v>
      </c>
      <c r="B8" s="34" t="s">
        <v>210</v>
      </c>
      <c r="C8" s="14" t="s">
        <v>264</v>
      </c>
      <c r="D8" s="14" t="s">
        <v>154</v>
      </c>
      <c r="E8" s="141">
        <v>6</v>
      </c>
      <c r="F8" s="13" t="s">
        <v>63</v>
      </c>
      <c r="G8" s="81">
        <v>12</v>
      </c>
      <c r="H8" s="25">
        <f t="shared" si="0"/>
        <v>0</v>
      </c>
      <c r="I8" s="14" t="s">
        <v>265</v>
      </c>
    </row>
    <row r="9" spans="1:9" ht="45" x14ac:dyDescent="0.25">
      <c r="A9" s="18" t="s">
        <v>81</v>
      </c>
      <c r="B9" s="34" t="s">
        <v>211</v>
      </c>
      <c r="C9" s="14" t="s">
        <v>212</v>
      </c>
      <c r="D9" s="14" t="s">
        <v>168</v>
      </c>
      <c r="E9" s="13">
        <v>2</v>
      </c>
      <c r="F9" s="13" t="s">
        <v>63</v>
      </c>
      <c r="G9" s="81">
        <v>10</v>
      </c>
      <c r="H9" s="25">
        <f t="shared" si="0"/>
        <v>0</v>
      </c>
      <c r="I9" s="14"/>
    </row>
    <row r="10" spans="1:9" ht="45" x14ac:dyDescent="0.25">
      <c r="A10" s="87" t="s">
        <v>82</v>
      </c>
      <c r="B10" s="34" t="s">
        <v>213</v>
      </c>
      <c r="C10" s="14" t="s">
        <v>167</v>
      </c>
      <c r="D10" s="14" t="s">
        <v>422</v>
      </c>
      <c r="E10" s="13">
        <v>1</v>
      </c>
      <c r="F10" s="13" t="s">
        <v>63</v>
      </c>
      <c r="G10" s="81">
        <v>16</v>
      </c>
      <c r="H10" s="25">
        <f t="shared" si="0"/>
        <v>0</v>
      </c>
      <c r="I10" s="14" t="s">
        <v>266</v>
      </c>
    </row>
    <row r="11" spans="1:9" ht="30" x14ac:dyDescent="0.25">
      <c r="A11" s="18" t="s">
        <v>83</v>
      </c>
      <c r="B11" s="34" t="s">
        <v>238</v>
      </c>
      <c r="C11" s="14" t="s">
        <v>167</v>
      </c>
      <c r="D11" s="14" t="s">
        <v>267</v>
      </c>
      <c r="E11" s="13">
        <v>2</v>
      </c>
      <c r="F11" s="13" t="s">
        <v>63</v>
      </c>
      <c r="G11" s="81">
        <v>16</v>
      </c>
      <c r="H11" s="25">
        <f t="shared" si="0"/>
        <v>0</v>
      </c>
      <c r="I11" s="14"/>
    </row>
    <row r="12" spans="1:9" ht="30" x14ac:dyDescent="0.25">
      <c r="A12" s="87" t="s">
        <v>84</v>
      </c>
      <c r="B12" s="34" t="s">
        <v>214</v>
      </c>
      <c r="C12" s="14" t="s">
        <v>166</v>
      </c>
      <c r="D12" s="14" t="s">
        <v>423</v>
      </c>
      <c r="E12" s="13">
        <v>1</v>
      </c>
      <c r="F12" s="13" t="s">
        <v>63</v>
      </c>
      <c r="G12" s="81">
        <v>48</v>
      </c>
      <c r="H12" s="25">
        <f t="shared" si="0"/>
        <v>0</v>
      </c>
      <c r="I12" s="14"/>
    </row>
    <row r="13" spans="1:9" ht="30" x14ac:dyDescent="0.25">
      <c r="A13" s="18" t="s">
        <v>85</v>
      </c>
      <c r="B13" s="34" t="s">
        <v>214</v>
      </c>
      <c r="C13" s="14" t="s">
        <v>166</v>
      </c>
      <c r="D13" s="14" t="s">
        <v>244</v>
      </c>
      <c r="E13" s="13">
        <v>2</v>
      </c>
      <c r="F13" s="13" t="s">
        <v>63</v>
      </c>
      <c r="G13" s="81">
        <v>24</v>
      </c>
      <c r="H13" s="25">
        <f t="shared" si="0"/>
        <v>0</v>
      </c>
      <c r="I13" s="14"/>
    </row>
    <row r="14" spans="1:9" x14ac:dyDescent="0.25">
      <c r="A14" s="87" t="s">
        <v>86</v>
      </c>
      <c r="B14" s="34" t="s">
        <v>210</v>
      </c>
      <c r="C14" s="14" t="s">
        <v>57</v>
      </c>
      <c r="D14" s="14" t="s">
        <v>66</v>
      </c>
      <c r="E14" s="13">
        <v>2</v>
      </c>
      <c r="F14" s="13" t="s">
        <v>63</v>
      </c>
      <c r="G14" s="81">
        <v>32</v>
      </c>
      <c r="H14" s="25">
        <f t="shared" si="0"/>
        <v>0</v>
      </c>
      <c r="I14" s="14"/>
    </row>
    <row r="15" spans="1:9" x14ac:dyDescent="0.25">
      <c r="A15" s="18" t="s">
        <v>87</v>
      </c>
      <c r="B15" s="34" t="s">
        <v>210</v>
      </c>
      <c r="C15" s="14" t="s">
        <v>57</v>
      </c>
      <c r="D15" s="14" t="s">
        <v>268</v>
      </c>
      <c r="E15" s="13">
        <v>2</v>
      </c>
      <c r="F15" s="13" t="s">
        <v>63</v>
      </c>
      <c r="G15" s="81">
        <v>16</v>
      </c>
      <c r="H15" s="25">
        <f t="shared" si="0"/>
        <v>0</v>
      </c>
      <c r="I15" s="14"/>
    </row>
    <row r="16" spans="1:9" ht="30" x14ac:dyDescent="0.25">
      <c r="A16" s="87" t="s">
        <v>88</v>
      </c>
      <c r="B16" s="34" t="s">
        <v>65</v>
      </c>
      <c r="C16" s="14" t="s">
        <v>65</v>
      </c>
      <c r="D16" s="14" t="s">
        <v>59</v>
      </c>
      <c r="E16" s="13">
        <v>5</v>
      </c>
      <c r="F16" s="13" t="s">
        <v>63</v>
      </c>
      <c r="G16" s="81">
        <v>16</v>
      </c>
      <c r="H16" s="25">
        <f t="shared" si="0"/>
        <v>0</v>
      </c>
      <c r="I16" s="14"/>
    </row>
    <row r="17" spans="1:9" ht="30" x14ac:dyDescent="0.25">
      <c r="A17" s="18" t="s">
        <v>89</v>
      </c>
      <c r="B17" s="34" t="s">
        <v>414</v>
      </c>
      <c r="C17" s="14" t="s">
        <v>415</v>
      </c>
      <c r="D17" s="14" t="s">
        <v>416</v>
      </c>
      <c r="E17" s="13">
        <v>4</v>
      </c>
      <c r="F17" s="13" t="s">
        <v>63</v>
      </c>
      <c r="G17" s="81">
        <v>8</v>
      </c>
      <c r="H17" s="25">
        <f t="shared" si="0"/>
        <v>0</v>
      </c>
      <c r="I17" s="14"/>
    </row>
    <row r="18" spans="1:9" ht="30" x14ac:dyDescent="0.25">
      <c r="A18" s="87" t="s">
        <v>90</v>
      </c>
      <c r="B18" s="34" t="s">
        <v>65</v>
      </c>
      <c r="C18" s="14" t="s">
        <v>409</v>
      </c>
      <c r="D18" s="14" t="s">
        <v>410</v>
      </c>
      <c r="E18" s="13">
        <v>2</v>
      </c>
      <c r="F18" s="13" t="s">
        <v>63</v>
      </c>
      <c r="G18" s="81">
        <v>8</v>
      </c>
      <c r="H18" s="25">
        <f t="shared" si="0"/>
        <v>0</v>
      </c>
      <c r="I18" s="14"/>
    </row>
    <row r="19" spans="1:9" ht="30" x14ac:dyDescent="0.25">
      <c r="A19" s="18" t="s">
        <v>91</v>
      </c>
      <c r="B19" s="34" t="s">
        <v>65</v>
      </c>
      <c r="C19" s="14" t="s">
        <v>409</v>
      </c>
      <c r="D19" s="14" t="s">
        <v>411</v>
      </c>
      <c r="E19" s="13">
        <v>1</v>
      </c>
      <c r="F19" s="13" t="s">
        <v>63</v>
      </c>
      <c r="G19" s="81">
        <v>16</v>
      </c>
      <c r="H19" s="25">
        <f t="shared" si="0"/>
        <v>0</v>
      </c>
      <c r="I19" s="14"/>
    </row>
    <row r="20" spans="1:9" ht="30" x14ac:dyDescent="0.25">
      <c r="A20" s="87" t="s">
        <v>92</v>
      </c>
      <c r="B20" s="34" t="s">
        <v>215</v>
      </c>
      <c r="C20" s="14" t="s">
        <v>236</v>
      </c>
      <c r="D20" s="14" t="s">
        <v>237</v>
      </c>
      <c r="E20" s="141">
        <v>9</v>
      </c>
      <c r="F20" s="13" t="s">
        <v>63</v>
      </c>
      <c r="G20" s="81">
        <v>8</v>
      </c>
      <c r="H20" s="25">
        <f t="shared" si="0"/>
        <v>0</v>
      </c>
      <c r="I20" s="14" t="s">
        <v>343</v>
      </c>
    </row>
    <row r="21" spans="1:9" ht="30" x14ac:dyDescent="0.25">
      <c r="A21" s="18" t="s">
        <v>93</v>
      </c>
      <c r="B21" s="34" t="s">
        <v>215</v>
      </c>
      <c r="C21" s="14" t="s">
        <v>252</v>
      </c>
      <c r="D21" s="14" t="s">
        <v>249</v>
      </c>
      <c r="E21" s="13">
        <v>4</v>
      </c>
      <c r="F21" s="13" t="s">
        <v>63</v>
      </c>
      <c r="G21" s="81">
        <v>32</v>
      </c>
      <c r="H21" s="25">
        <f t="shared" si="0"/>
        <v>0</v>
      </c>
      <c r="I21" s="14"/>
    </row>
    <row r="22" spans="1:9" ht="30" x14ac:dyDescent="0.25">
      <c r="A22" s="87" t="s">
        <v>94</v>
      </c>
      <c r="B22" s="34" t="s">
        <v>250</v>
      </c>
      <c r="C22" s="14" t="s">
        <v>252</v>
      </c>
      <c r="D22" s="14" t="s">
        <v>253</v>
      </c>
      <c r="E22" s="13">
        <v>5</v>
      </c>
      <c r="F22" s="13" t="s">
        <v>63</v>
      </c>
      <c r="G22" s="81">
        <v>32</v>
      </c>
      <c r="H22" s="25">
        <f t="shared" si="0"/>
        <v>0</v>
      </c>
      <c r="I22" s="14"/>
    </row>
    <row r="23" spans="1:9" ht="30" x14ac:dyDescent="0.25">
      <c r="A23" s="18" t="s">
        <v>95</v>
      </c>
      <c r="B23" s="34" t="s">
        <v>215</v>
      </c>
      <c r="C23" s="14" t="s">
        <v>245</v>
      </c>
      <c r="D23" s="14" t="s">
        <v>152</v>
      </c>
      <c r="E23" s="13">
        <v>3</v>
      </c>
      <c r="F23" s="13" t="s">
        <v>63</v>
      </c>
      <c r="G23" s="81">
        <v>8</v>
      </c>
      <c r="H23" s="25">
        <f t="shared" si="0"/>
        <v>0</v>
      </c>
      <c r="I23" s="14"/>
    </row>
    <row r="24" spans="1:9" ht="30" x14ac:dyDescent="0.25">
      <c r="A24" s="87" t="s">
        <v>149</v>
      </c>
      <c r="B24" s="34" t="s">
        <v>215</v>
      </c>
      <c r="C24" s="14" t="s">
        <v>232</v>
      </c>
      <c r="D24" s="14" t="s">
        <v>441</v>
      </c>
      <c r="E24" s="13">
        <v>2</v>
      </c>
      <c r="F24" s="13" t="s">
        <v>64</v>
      </c>
      <c r="G24" s="81">
        <v>48</v>
      </c>
      <c r="H24" s="25">
        <f t="shared" si="0"/>
        <v>0</v>
      </c>
      <c r="I24" s="14"/>
    </row>
    <row r="25" spans="1:9" ht="30" x14ac:dyDescent="0.25">
      <c r="A25" s="18" t="s">
        <v>150</v>
      </c>
      <c r="B25" s="31" t="s">
        <v>216</v>
      </c>
      <c r="C25" s="14" t="s">
        <v>232</v>
      </c>
      <c r="D25" s="14" t="s">
        <v>60</v>
      </c>
      <c r="E25" s="13">
        <v>1</v>
      </c>
      <c r="F25" s="13" t="s">
        <v>63</v>
      </c>
      <c r="G25" s="81">
        <v>48</v>
      </c>
      <c r="H25" s="25">
        <f t="shared" si="0"/>
        <v>0</v>
      </c>
      <c r="I25" s="14"/>
    </row>
    <row r="26" spans="1:9" ht="30" x14ac:dyDescent="0.25">
      <c r="A26" s="87" t="s">
        <v>151</v>
      </c>
      <c r="B26" s="31" t="s">
        <v>216</v>
      </c>
      <c r="C26" s="14" t="s">
        <v>232</v>
      </c>
      <c r="D26" s="14" t="s">
        <v>424</v>
      </c>
      <c r="E26" s="13">
        <v>4</v>
      </c>
      <c r="F26" s="13" t="s">
        <v>63</v>
      </c>
      <c r="G26" s="81">
        <v>8</v>
      </c>
      <c r="H26" s="25">
        <f t="shared" si="0"/>
        <v>0</v>
      </c>
      <c r="I26" s="14"/>
    </row>
    <row r="27" spans="1:9" ht="30" x14ac:dyDescent="0.25">
      <c r="A27" s="18" t="s">
        <v>153</v>
      </c>
      <c r="B27" s="31" t="s">
        <v>216</v>
      </c>
      <c r="C27" s="14" t="s">
        <v>248</v>
      </c>
      <c r="D27" s="14" t="s">
        <v>246</v>
      </c>
      <c r="E27" s="13">
        <v>1</v>
      </c>
      <c r="F27" s="13" t="s">
        <v>63</v>
      </c>
      <c r="G27" s="81">
        <v>80</v>
      </c>
      <c r="H27" s="25">
        <f t="shared" si="0"/>
        <v>0</v>
      </c>
      <c r="I27" s="14"/>
    </row>
    <row r="28" spans="1:9" ht="45" x14ac:dyDescent="0.25">
      <c r="A28" s="87" t="s">
        <v>155</v>
      </c>
      <c r="B28" s="31" t="s">
        <v>216</v>
      </c>
      <c r="C28" s="14" t="s">
        <v>306</v>
      </c>
      <c r="D28" s="14" t="s">
        <v>247</v>
      </c>
      <c r="E28" s="13">
        <v>1</v>
      </c>
      <c r="F28" s="13" t="s">
        <v>63</v>
      </c>
      <c r="G28" s="81">
        <v>50</v>
      </c>
      <c r="H28" s="25">
        <f t="shared" si="0"/>
        <v>0</v>
      </c>
      <c r="I28" s="14"/>
    </row>
    <row r="29" spans="1:9" ht="30" x14ac:dyDescent="0.25">
      <c r="A29" s="18" t="s">
        <v>169</v>
      </c>
      <c r="B29" s="31" t="s">
        <v>216</v>
      </c>
      <c r="C29" s="14" t="s">
        <v>304</v>
      </c>
      <c r="D29" s="14" t="s">
        <v>240</v>
      </c>
      <c r="E29" s="13">
        <v>1</v>
      </c>
      <c r="F29" s="13" t="s">
        <v>63</v>
      </c>
      <c r="G29" s="81">
        <v>48</v>
      </c>
      <c r="H29" s="25">
        <f t="shared" si="0"/>
        <v>0</v>
      </c>
      <c r="I29" s="14"/>
    </row>
    <row r="30" spans="1:9" ht="45" x14ac:dyDescent="0.25">
      <c r="A30" s="87" t="s">
        <v>170</v>
      </c>
      <c r="B30" s="31" t="s">
        <v>216</v>
      </c>
      <c r="C30" s="14" t="s">
        <v>305</v>
      </c>
      <c r="D30" s="14" t="s">
        <v>239</v>
      </c>
      <c r="E30" s="13">
        <v>1</v>
      </c>
      <c r="F30" s="13" t="s">
        <v>63</v>
      </c>
      <c r="G30" s="81">
        <v>112</v>
      </c>
      <c r="H30" s="25">
        <f t="shared" si="0"/>
        <v>0</v>
      </c>
      <c r="I30" s="14"/>
    </row>
    <row r="31" spans="1:9" ht="45" x14ac:dyDescent="0.25">
      <c r="A31" s="18" t="s">
        <v>171</v>
      </c>
      <c r="B31" s="31" t="s">
        <v>216</v>
      </c>
      <c r="C31" s="14" t="s">
        <v>282</v>
      </c>
      <c r="D31" s="14" t="s">
        <v>329</v>
      </c>
      <c r="E31" s="13">
        <v>1</v>
      </c>
      <c r="F31" s="13" t="s">
        <v>63</v>
      </c>
      <c r="G31" s="81">
        <v>12</v>
      </c>
      <c r="H31" s="25">
        <f t="shared" si="0"/>
        <v>0</v>
      </c>
      <c r="I31" s="14" t="s">
        <v>281</v>
      </c>
    </row>
    <row r="32" spans="1:9" ht="30" x14ac:dyDescent="0.25">
      <c r="A32" s="87" t="s">
        <v>172</v>
      </c>
      <c r="B32" s="31" t="s">
        <v>216</v>
      </c>
      <c r="C32" s="14" t="s">
        <v>286</v>
      </c>
      <c r="D32" s="14" t="s">
        <v>417</v>
      </c>
      <c r="E32" s="13">
        <v>1</v>
      </c>
      <c r="F32" s="13" t="s">
        <v>63</v>
      </c>
      <c r="G32" s="81">
        <v>8</v>
      </c>
      <c r="H32" s="25">
        <f t="shared" si="0"/>
        <v>0</v>
      </c>
      <c r="I32" s="14"/>
    </row>
    <row r="33" spans="1:9" ht="45" x14ac:dyDescent="0.25">
      <c r="A33" s="18" t="s">
        <v>174</v>
      </c>
      <c r="B33" s="31" t="s">
        <v>216</v>
      </c>
      <c r="C33" s="14" t="s">
        <v>286</v>
      </c>
      <c r="D33" s="41" t="s">
        <v>425</v>
      </c>
      <c r="E33" s="13">
        <v>1</v>
      </c>
      <c r="F33" s="13" t="s">
        <v>63</v>
      </c>
      <c r="G33" s="81">
        <v>20</v>
      </c>
      <c r="H33" s="25">
        <f t="shared" si="0"/>
        <v>0</v>
      </c>
      <c r="I33" s="14"/>
    </row>
    <row r="34" spans="1:9" ht="30" x14ac:dyDescent="0.25">
      <c r="A34" s="87" t="s">
        <v>176</v>
      </c>
      <c r="B34" s="31" t="s">
        <v>216</v>
      </c>
      <c r="C34" s="14" t="s">
        <v>295</v>
      </c>
      <c r="D34" s="14" t="s">
        <v>426</v>
      </c>
      <c r="E34" s="13">
        <v>1</v>
      </c>
      <c r="F34" s="13" t="s">
        <v>63</v>
      </c>
      <c r="G34" s="81">
        <v>64</v>
      </c>
      <c r="H34" s="25">
        <f t="shared" si="0"/>
        <v>0</v>
      </c>
      <c r="I34" s="14"/>
    </row>
    <row r="35" spans="1:9" ht="30" x14ac:dyDescent="0.25">
      <c r="A35" s="18" t="s">
        <v>178</v>
      </c>
      <c r="B35" s="31" t="s">
        <v>216</v>
      </c>
      <c r="C35" s="14" t="s">
        <v>285</v>
      </c>
      <c r="D35" s="14" t="s">
        <v>283</v>
      </c>
      <c r="E35" s="13">
        <v>1</v>
      </c>
      <c r="F35" s="13" t="s">
        <v>63</v>
      </c>
      <c r="G35" s="81">
        <v>8</v>
      </c>
      <c r="H35" s="25">
        <f t="shared" si="0"/>
        <v>0</v>
      </c>
      <c r="I35" s="14" t="s">
        <v>296</v>
      </c>
    </row>
    <row r="36" spans="1:9" ht="30" x14ac:dyDescent="0.25">
      <c r="A36" s="87" t="s">
        <v>179</v>
      </c>
      <c r="B36" s="31" t="s">
        <v>216</v>
      </c>
      <c r="C36" s="14" t="s">
        <v>286</v>
      </c>
      <c r="D36" s="14" t="s">
        <v>297</v>
      </c>
      <c r="E36" s="13">
        <v>1</v>
      </c>
      <c r="F36" s="13" t="s">
        <v>63</v>
      </c>
      <c r="G36" s="81">
        <v>16</v>
      </c>
      <c r="H36" s="25">
        <f t="shared" si="0"/>
        <v>0</v>
      </c>
      <c r="I36" s="14"/>
    </row>
    <row r="37" spans="1:9" ht="45" x14ac:dyDescent="0.25">
      <c r="A37" s="18" t="s">
        <v>221</v>
      </c>
      <c r="B37" s="31" t="s">
        <v>216</v>
      </c>
      <c r="C37" s="14" t="s">
        <v>299</v>
      </c>
      <c r="D37" s="14" t="s">
        <v>300</v>
      </c>
      <c r="E37" s="13">
        <v>1</v>
      </c>
      <c r="F37" s="13" t="s">
        <v>63</v>
      </c>
      <c r="G37" s="81">
        <v>8</v>
      </c>
      <c r="H37" s="25">
        <f t="shared" si="0"/>
        <v>0</v>
      </c>
      <c r="I37" s="14"/>
    </row>
    <row r="38" spans="1:9" x14ac:dyDescent="0.25">
      <c r="A38" s="87" t="s">
        <v>226</v>
      </c>
      <c r="B38" s="31" t="s">
        <v>216</v>
      </c>
      <c r="C38" s="14" t="s">
        <v>299</v>
      </c>
      <c r="D38" s="14" t="s">
        <v>301</v>
      </c>
      <c r="E38" s="13">
        <v>1</v>
      </c>
      <c r="F38" s="13" t="s">
        <v>63</v>
      </c>
      <c r="G38" s="81">
        <v>32</v>
      </c>
      <c r="H38" s="25">
        <f t="shared" si="0"/>
        <v>0</v>
      </c>
      <c r="I38" s="14"/>
    </row>
    <row r="39" spans="1:9" ht="30" x14ac:dyDescent="0.25">
      <c r="A39" s="18" t="s">
        <v>229</v>
      </c>
      <c r="B39" s="31" t="s">
        <v>216</v>
      </c>
      <c r="C39" s="14" t="s">
        <v>284</v>
      </c>
      <c r="D39" s="14" t="s">
        <v>298</v>
      </c>
      <c r="E39" s="13">
        <v>1</v>
      </c>
      <c r="F39" s="13" t="s">
        <v>63</v>
      </c>
      <c r="G39" s="81">
        <v>16</v>
      </c>
      <c r="H39" s="25">
        <f t="shared" si="0"/>
        <v>0</v>
      </c>
      <c r="I39" s="14"/>
    </row>
    <row r="40" spans="1:9" ht="45" x14ac:dyDescent="0.25">
      <c r="A40" s="87" t="s">
        <v>230</v>
      </c>
      <c r="B40" s="31" t="s">
        <v>217</v>
      </c>
      <c r="C40" s="14" t="s">
        <v>232</v>
      </c>
      <c r="D40" s="14" t="s">
        <v>61</v>
      </c>
      <c r="E40" s="13">
        <v>4</v>
      </c>
      <c r="F40" s="13" t="s">
        <v>63</v>
      </c>
      <c r="G40" s="81">
        <v>16</v>
      </c>
      <c r="H40" s="25">
        <f t="shared" si="0"/>
        <v>0</v>
      </c>
      <c r="I40" s="14"/>
    </row>
    <row r="41" spans="1:9" ht="45" x14ac:dyDescent="0.25">
      <c r="A41" s="18" t="s">
        <v>235</v>
      </c>
      <c r="B41" s="31" t="s">
        <v>217</v>
      </c>
      <c r="C41" s="14" t="s">
        <v>232</v>
      </c>
      <c r="D41" s="14" t="s">
        <v>227</v>
      </c>
      <c r="E41" s="13">
        <v>2</v>
      </c>
      <c r="F41" s="13" t="s">
        <v>63</v>
      </c>
      <c r="G41" s="81">
        <v>16</v>
      </c>
      <c r="H41" s="25">
        <f t="shared" si="0"/>
        <v>0</v>
      </c>
      <c r="I41" s="14"/>
    </row>
    <row r="42" spans="1:9" ht="75" customHeight="1" x14ac:dyDescent="0.25">
      <c r="A42" s="87" t="s">
        <v>241</v>
      </c>
      <c r="B42" s="31" t="s">
        <v>217</v>
      </c>
      <c r="C42" s="14" t="s">
        <v>218</v>
      </c>
      <c r="D42" s="14" t="s">
        <v>427</v>
      </c>
      <c r="E42" s="142">
        <v>1</v>
      </c>
      <c r="F42" s="13" t="s">
        <v>64</v>
      </c>
      <c r="G42" s="81">
        <v>84</v>
      </c>
      <c r="H42" s="25">
        <f t="shared" si="0"/>
        <v>0</v>
      </c>
      <c r="I42" s="14"/>
    </row>
    <row r="43" spans="1:9" ht="45" x14ac:dyDescent="0.25">
      <c r="A43" s="18" t="s">
        <v>242</v>
      </c>
      <c r="B43" s="31" t="s">
        <v>217</v>
      </c>
      <c r="C43" s="14" t="s">
        <v>218</v>
      </c>
      <c r="D43" s="14" t="s">
        <v>342</v>
      </c>
      <c r="E43" s="142">
        <v>1</v>
      </c>
      <c r="F43" s="13" t="s">
        <v>64</v>
      </c>
      <c r="G43" s="81">
        <v>16</v>
      </c>
      <c r="H43" s="25">
        <f t="shared" si="0"/>
        <v>0</v>
      </c>
      <c r="I43" s="14" t="s">
        <v>344</v>
      </c>
    </row>
    <row r="44" spans="1:9" ht="45" x14ac:dyDescent="0.25">
      <c r="A44" s="87" t="s">
        <v>243</v>
      </c>
      <c r="B44" s="31" t="s">
        <v>217</v>
      </c>
      <c r="C44" s="14" t="s">
        <v>228</v>
      </c>
      <c r="D44" s="14" t="s">
        <v>269</v>
      </c>
      <c r="E44" s="13">
        <v>1</v>
      </c>
      <c r="F44" s="13" t="s">
        <v>63</v>
      </c>
      <c r="G44" s="81">
        <v>24</v>
      </c>
      <c r="H44" s="25">
        <f t="shared" si="0"/>
        <v>0</v>
      </c>
      <c r="I44" s="14"/>
    </row>
    <row r="45" spans="1:9" ht="30" x14ac:dyDescent="0.25">
      <c r="A45" s="18" t="s">
        <v>251</v>
      </c>
      <c r="B45" s="34" t="s">
        <v>55</v>
      </c>
      <c r="C45" s="14" t="s">
        <v>232</v>
      </c>
      <c r="D45" s="14" t="s">
        <v>67</v>
      </c>
      <c r="E45" s="13">
        <v>10</v>
      </c>
      <c r="F45" s="13" t="s">
        <v>9</v>
      </c>
      <c r="G45" s="81">
        <v>8</v>
      </c>
      <c r="H45" s="25">
        <f t="shared" si="0"/>
        <v>0</v>
      </c>
      <c r="I45" s="14"/>
    </row>
    <row r="46" spans="1:9" x14ac:dyDescent="0.25">
      <c r="A46" s="87" t="s">
        <v>287</v>
      </c>
      <c r="B46" s="34" t="s">
        <v>55</v>
      </c>
      <c r="C46" s="14" t="s">
        <v>233</v>
      </c>
      <c r="D46" s="14" t="s">
        <v>222</v>
      </c>
      <c r="E46" s="13">
        <v>1</v>
      </c>
      <c r="F46" s="13" t="s">
        <v>148</v>
      </c>
      <c r="G46" s="81">
        <v>12</v>
      </c>
      <c r="H46" s="25">
        <f t="shared" si="0"/>
        <v>0</v>
      </c>
      <c r="I46" s="14"/>
    </row>
    <row r="47" spans="1:9" ht="30" x14ac:dyDescent="0.25">
      <c r="A47" s="18" t="s">
        <v>288</v>
      </c>
      <c r="B47" s="34" t="s">
        <v>55</v>
      </c>
      <c r="C47" s="14" t="s">
        <v>233</v>
      </c>
      <c r="D47" s="14" t="s">
        <v>223</v>
      </c>
      <c r="E47" s="13">
        <v>1</v>
      </c>
      <c r="F47" s="13" t="s">
        <v>148</v>
      </c>
      <c r="G47" s="81">
        <v>16</v>
      </c>
      <c r="H47" s="25">
        <f t="shared" si="0"/>
        <v>0</v>
      </c>
      <c r="I47" s="14"/>
    </row>
    <row r="48" spans="1:9" ht="30" x14ac:dyDescent="0.25">
      <c r="A48" s="87" t="s">
        <v>289</v>
      </c>
      <c r="B48" s="34" t="s">
        <v>55</v>
      </c>
      <c r="C48" s="14" t="s">
        <v>233</v>
      </c>
      <c r="D48" s="14" t="s">
        <v>224</v>
      </c>
      <c r="E48" s="13">
        <v>1</v>
      </c>
      <c r="F48" s="13" t="s">
        <v>148</v>
      </c>
      <c r="G48" s="81">
        <v>18</v>
      </c>
      <c r="H48" s="25">
        <f t="shared" si="0"/>
        <v>0</v>
      </c>
      <c r="I48" s="14"/>
    </row>
    <row r="49" spans="1:9" ht="30" x14ac:dyDescent="0.25">
      <c r="A49" s="18" t="s">
        <v>290</v>
      </c>
      <c r="B49" s="34" t="s">
        <v>55</v>
      </c>
      <c r="C49" s="14" t="s">
        <v>233</v>
      </c>
      <c r="D49" s="14" t="s">
        <v>225</v>
      </c>
      <c r="E49" s="13">
        <v>1</v>
      </c>
      <c r="F49" s="13" t="s">
        <v>148</v>
      </c>
      <c r="G49" s="81">
        <v>22</v>
      </c>
      <c r="H49" s="25">
        <f t="shared" si="0"/>
        <v>0</v>
      </c>
      <c r="I49" s="14"/>
    </row>
    <row r="50" spans="1:9" x14ac:dyDescent="0.25">
      <c r="A50" s="87" t="s">
        <v>291</v>
      </c>
      <c r="B50" s="34" t="s">
        <v>55</v>
      </c>
      <c r="C50" s="14" t="s">
        <v>234</v>
      </c>
      <c r="D50" s="14" t="s">
        <v>58</v>
      </c>
      <c r="E50" s="13">
        <v>1</v>
      </c>
      <c r="F50" s="13" t="s">
        <v>63</v>
      </c>
      <c r="G50" s="81">
        <v>12</v>
      </c>
      <c r="H50" s="25">
        <f t="shared" si="0"/>
        <v>0</v>
      </c>
      <c r="I50" s="14"/>
    </row>
    <row r="51" spans="1:9" ht="30" x14ac:dyDescent="0.25">
      <c r="A51" s="18" t="s">
        <v>292</v>
      </c>
      <c r="B51" s="34" t="s">
        <v>55</v>
      </c>
      <c r="C51" s="14" t="s">
        <v>173</v>
      </c>
      <c r="D51" s="14" t="s">
        <v>274</v>
      </c>
      <c r="E51" s="13">
        <v>1</v>
      </c>
      <c r="F51" s="13" t="s">
        <v>63</v>
      </c>
      <c r="G51" s="81">
        <v>12</v>
      </c>
      <c r="H51" s="25">
        <f t="shared" si="0"/>
        <v>0</v>
      </c>
      <c r="I51" s="14"/>
    </row>
    <row r="52" spans="1:9" x14ac:dyDescent="0.25">
      <c r="A52" s="87" t="s">
        <v>293</v>
      </c>
      <c r="B52" s="34" t="s">
        <v>220</v>
      </c>
      <c r="C52" s="14" t="s">
        <v>173</v>
      </c>
      <c r="D52" s="14" t="s">
        <v>219</v>
      </c>
      <c r="E52" s="13">
        <v>2</v>
      </c>
      <c r="F52" s="13" t="s">
        <v>63</v>
      </c>
      <c r="G52" s="81">
        <v>12</v>
      </c>
      <c r="H52" s="25">
        <f t="shared" si="0"/>
        <v>0</v>
      </c>
      <c r="I52" s="14"/>
    </row>
    <row r="53" spans="1:9" x14ac:dyDescent="0.25">
      <c r="A53" s="18" t="s">
        <v>294</v>
      </c>
      <c r="B53" s="34" t="s">
        <v>220</v>
      </c>
      <c r="C53" s="14" t="s">
        <v>173</v>
      </c>
      <c r="D53" s="14" t="s">
        <v>270</v>
      </c>
      <c r="E53" s="13">
        <v>1</v>
      </c>
      <c r="F53" s="13" t="s">
        <v>63</v>
      </c>
      <c r="G53" s="81">
        <v>26</v>
      </c>
      <c r="H53" s="25">
        <f t="shared" si="0"/>
        <v>0</v>
      </c>
      <c r="I53" s="14"/>
    </row>
    <row r="54" spans="1:9" x14ac:dyDescent="0.25">
      <c r="A54" s="87" t="s">
        <v>302</v>
      </c>
      <c r="B54" s="34" t="s">
        <v>220</v>
      </c>
      <c r="C54" s="14" t="s">
        <v>173</v>
      </c>
      <c r="D54" s="14" t="s">
        <v>271</v>
      </c>
      <c r="E54" s="13">
        <v>1</v>
      </c>
      <c r="F54" s="13" t="s">
        <v>63</v>
      </c>
      <c r="G54" s="81">
        <v>24</v>
      </c>
      <c r="H54" s="25">
        <f t="shared" si="0"/>
        <v>0</v>
      </c>
      <c r="I54" s="14"/>
    </row>
    <row r="55" spans="1:9" x14ac:dyDescent="0.25">
      <c r="A55" s="18" t="s">
        <v>330</v>
      </c>
      <c r="B55" s="34" t="s">
        <v>220</v>
      </c>
      <c r="C55" s="14" t="s">
        <v>173</v>
      </c>
      <c r="D55" s="14" t="s">
        <v>177</v>
      </c>
      <c r="E55" s="13">
        <v>1</v>
      </c>
      <c r="F55" s="13" t="s">
        <v>63</v>
      </c>
      <c r="G55" s="81">
        <v>18</v>
      </c>
      <c r="H55" s="25">
        <f t="shared" si="0"/>
        <v>0</v>
      </c>
      <c r="I55" s="14"/>
    </row>
    <row r="56" spans="1:9" x14ac:dyDescent="0.25">
      <c r="A56" s="87" t="s">
        <v>346</v>
      </c>
      <c r="B56" s="34" t="s">
        <v>220</v>
      </c>
      <c r="C56" s="14" t="s">
        <v>173</v>
      </c>
      <c r="D56" s="14" t="s">
        <v>336</v>
      </c>
      <c r="E56" s="13">
        <v>1</v>
      </c>
      <c r="F56" s="13" t="s">
        <v>63</v>
      </c>
      <c r="G56" s="81">
        <v>25</v>
      </c>
      <c r="H56" s="25">
        <f t="shared" si="0"/>
        <v>0</v>
      </c>
      <c r="I56" s="14"/>
    </row>
    <row r="57" spans="1:9" x14ac:dyDescent="0.25">
      <c r="A57" s="18" t="s">
        <v>349</v>
      </c>
      <c r="B57" s="34" t="s">
        <v>220</v>
      </c>
      <c r="C57" s="14" t="s">
        <v>173</v>
      </c>
      <c r="D57" s="14" t="s">
        <v>272</v>
      </c>
      <c r="E57" s="13">
        <v>1</v>
      </c>
      <c r="F57" s="13" t="s">
        <v>63</v>
      </c>
      <c r="G57" s="81">
        <v>20</v>
      </c>
      <c r="H57" s="25">
        <f t="shared" si="0"/>
        <v>0</v>
      </c>
      <c r="I57" s="14"/>
    </row>
    <row r="58" spans="1:9" x14ac:dyDescent="0.25">
      <c r="A58" s="87" t="s">
        <v>351</v>
      </c>
      <c r="B58" s="34" t="s">
        <v>220</v>
      </c>
      <c r="C58" s="14" t="s">
        <v>173</v>
      </c>
      <c r="D58" s="14" t="s">
        <v>273</v>
      </c>
      <c r="E58" s="13">
        <v>1</v>
      </c>
      <c r="F58" s="13" t="s">
        <v>63</v>
      </c>
      <c r="G58" s="81">
        <v>20</v>
      </c>
      <c r="H58" s="25">
        <f t="shared" si="0"/>
        <v>0</v>
      </c>
      <c r="I58" s="14"/>
    </row>
    <row r="59" spans="1:9" ht="30" x14ac:dyDescent="0.25">
      <c r="A59" s="18" t="s">
        <v>408</v>
      </c>
      <c r="B59" s="34" t="s">
        <v>55</v>
      </c>
      <c r="C59" s="14" t="s">
        <v>347</v>
      </c>
      <c r="D59" s="14" t="s">
        <v>348</v>
      </c>
      <c r="E59" s="29">
        <v>10</v>
      </c>
      <c r="F59" s="13" t="s">
        <v>63</v>
      </c>
      <c r="G59" s="81">
        <v>8</v>
      </c>
      <c r="H59" s="25">
        <f t="shared" si="0"/>
        <v>0</v>
      </c>
      <c r="I59" s="14"/>
    </row>
    <row r="60" spans="1:9" ht="30" x14ac:dyDescent="0.25">
      <c r="A60" s="87" t="s">
        <v>412</v>
      </c>
      <c r="B60" s="34" t="s">
        <v>55</v>
      </c>
      <c r="C60" s="14" t="s">
        <v>347</v>
      </c>
      <c r="D60" s="14" t="s">
        <v>350</v>
      </c>
      <c r="E60" s="29">
        <v>5</v>
      </c>
      <c r="F60" s="13" t="s">
        <v>63</v>
      </c>
      <c r="G60" s="81">
        <v>12</v>
      </c>
      <c r="H60" s="25">
        <f t="shared" si="0"/>
        <v>0</v>
      </c>
      <c r="I60" s="14"/>
    </row>
    <row r="61" spans="1:9" ht="30.75" thickBot="1" x14ac:dyDescent="0.3">
      <c r="A61" s="18" t="s">
        <v>413</v>
      </c>
      <c r="B61" s="34" t="s">
        <v>55</v>
      </c>
      <c r="C61" s="14" t="s">
        <v>347</v>
      </c>
      <c r="D61" s="14" t="s">
        <v>352</v>
      </c>
      <c r="E61" s="29">
        <v>5</v>
      </c>
      <c r="F61" s="13" t="s">
        <v>63</v>
      </c>
      <c r="G61" s="81">
        <v>16</v>
      </c>
      <c r="H61" s="105">
        <f t="shared" si="0"/>
        <v>0</v>
      </c>
      <c r="I61" s="14"/>
    </row>
    <row r="62" spans="1:9" ht="17.100000000000001" customHeight="1" thickBot="1" x14ac:dyDescent="0.3">
      <c r="A62" s="106"/>
      <c r="B62" s="107"/>
      <c r="G62" s="112" t="s">
        <v>124</v>
      </c>
      <c r="H62" s="108">
        <f>SUM(H4:H61)</f>
        <v>0</v>
      </c>
    </row>
  </sheetData>
  <mergeCells count="1">
    <mergeCell ref="B1:C1"/>
  </mergeCells>
  <pageMargins left="0.25" right="0.25" top="0.75" bottom="0.75" header="0.3" footer="0.3"/>
  <pageSetup paperSize="9" scale="76" fitToHeight="0" orientation="landscape" r:id="rId1"/>
  <headerFooter>
    <oddHeader>&amp;R&amp;"Calibri"&amp;10&amp;K008000 Do użytku wewnętrznego&amp;1#_x000D_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1"/>
  <sheetViews>
    <sheetView zoomScale="90" zoomScaleNormal="90" workbookViewId="0">
      <selection activeCell="F32" sqref="F32"/>
    </sheetView>
  </sheetViews>
  <sheetFormatPr defaultColWidth="9.140625" defaultRowHeight="15" x14ac:dyDescent="0.25"/>
  <cols>
    <col min="1" max="1" width="13.42578125" style="28" customWidth="1"/>
    <col min="2" max="2" width="25.28515625" style="28" customWidth="1"/>
    <col min="3" max="3" width="48" style="32" customWidth="1"/>
    <col min="4" max="4" width="12.7109375" style="28" customWidth="1"/>
    <col min="5" max="5" width="12.42578125" style="28" customWidth="1"/>
    <col min="6" max="6" width="18" style="83" customWidth="1"/>
    <col min="7" max="7" width="19.140625" style="104" customWidth="1"/>
    <col min="8" max="8" width="13.42578125" style="44" customWidth="1"/>
    <col min="9" max="9" width="19.140625" style="30" customWidth="1"/>
    <col min="10" max="16384" width="9.140625" style="28"/>
  </cols>
  <sheetData>
    <row r="1" spans="1:10" customFormat="1" ht="34.5" customHeight="1" x14ac:dyDescent="0.25">
      <c r="A1" s="181" t="s">
        <v>438</v>
      </c>
      <c r="B1" s="182"/>
      <c r="C1" s="139" t="s">
        <v>340</v>
      </c>
      <c r="D1" s="38"/>
      <c r="E1" s="28"/>
      <c r="F1" s="80"/>
      <c r="G1" s="102"/>
      <c r="H1" s="43"/>
      <c r="J1" s="1"/>
    </row>
    <row r="2" spans="1:10" customFormat="1" ht="15" customHeight="1" x14ac:dyDescent="0.25">
      <c r="A2" s="33"/>
      <c r="B2" s="35"/>
      <c r="C2" s="15"/>
      <c r="D2" s="15"/>
      <c r="E2" s="16"/>
      <c r="F2" s="80"/>
      <c r="G2" s="102"/>
      <c r="H2" s="43"/>
      <c r="J2" s="1"/>
    </row>
    <row r="3" spans="1:10" ht="60" x14ac:dyDescent="0.25">
      <c r="A3" s="23" t="s">
        <v>96</v>
      </c>
      <c r="B3" s="23" t="s">
        <v>56</v>
      </c>
      <c r="C3" s="23" t="s">
        <v>68</v>
      </c>
      <c r="D3" s="133" t="s">
        <v>446</v>
      </c>
      <c r="E3" s="23" t="s">
        <v>62</v>
      </c>
      <c r="F3" s="116" t="s">
        <v>254</v>
      </c>
      <c r="G3" s="117" t="s">
        <v>405</v>
      </c>
      <c r="H3" s="118" t="s">
        <v>447</v>
      </c>
      <c r="I3" s="23" t="s">
        <v>70</v>
      </c>
    </row>
    <row r="4" spans="1:10" ht="33" customHeight="1" x14ac:dyDescent="0.25">
      <c r="A4" s="26" t="s">
        <v>97</v>
      </c>
      <c r="B4" s="31" t="s">
        <v>353</v>
      </c>
      <c r="C4" s="31" t="s">
        <v>159</v>
      </c>
      <c r="D4" s="26">
        <v>4</v>
      </c>
      <c r="E4" s="26" t="s">
        <v>64</v>
      </c>
      <c r="F4" s="82">
        <v>12</v>
      </c>
      <c r="G4" s="103">
        <v>0.5</v>
      </c>
      <c r="H4" s="137">
        <f t="shared" ref="H4:H40" si="0">$D$1*D4*F4*G4</f>
        <v>0</v>
      </c>
      <c r="I4" s="29"/>
    </row>
    <row r="5" spans="1:10" ht="23.25" customHeight="1" x14ac:dyDescent="0.25">
      <c r="A5" s="26" t="s">
        <v>98</v>
      </c>
      <c r="B5" s="31" t="s">
        <v>353</v>
      </c>
      <c r="C5" s="31" t="s">
        <v>303</v>
      </c>
      <c r="D5" s="26">
        <v>4</v>
      </c>
      <c r="E5" s="26" t="s">
        <v>63</v>
      </c>
      <c r="F5" s="82">
        <v>6</v>
      </c>
      <c r="G5" s="103">
        <v>0.5</v>
      </c>
      <c r="H5" s="137">
        <f t="shared" si="0"/>
        <v>0</v>
      </c>
      <c r="I5" s="29"/>
    </row>
    <row r="6" spans="1:10" ht="29.25" customHeight="1" x14ac:dyDescent="0.25">
      <c r="A6" s="26" t="s">
        <v>100</v>
      </c>
      <c r="B6" s="31" t="s">
        <v>157</v>
      </c>
      <c r="C6" s="31" t="s">
        <v>158</v>
      </c>
      <c r="D6" s="26">
        <v>4</v>
      </c>
      <c r="E6" s="26" t="s">
        <v>63</v>
      </c>
      <c r="F6" s="82">
        <v>10</v>
      </c>
      <c r="G6" s="103">
        <v>0.5</v>
      </c>
      <c r="H6" s="137">
        <f t="shared" si="0"/>
        <v>0</v>
      </c>
      <c r="I6" s="29"/>
    </row>
    <row r="7" spans="1:10" ht="99.95" customHeight="1" x14ac:dyDescent="0.25">
      <c r="A7" s="26" t="s">
        <v>101</v>
      </c>
      <c r="B7" s="31" t="s">
        <v>354</v>
      </c>
      <c r="C7" s="31" t="s">
        <v>356</v>
      </c>
      <c r="D7" s="84">
        <v>5</v>
      </c>
      <c r="E7" s="29" t="s">
        <v>333</v>
      </c>
      <c r="F7" s="82">
        <v>12</v>
      </c>
      <c r="G7" s="103">
        <v>0.5</v>
      </c>
      <c r="H7" s="137">
        <f t="shared" si="0"/>
        <v>0</v>
      </c>
      <c r="I7" s="29"/>
    </row>
    <row r="8" spans="1:10" ht="51.75" customHeight="1" x14ac:dyDescent="0.25">
      <c r="A8" s="26" t="s">
        <v>102</v>
      </c>
      <c r="B8" s="31" t="s">
        <v>355</v>
      </c>
      <c r="C8" s="120" t="s">
        <v>428</v>
      </c>
      <c r="D8" s="26">
        <v>25</v>
      </c>
      <c r="E8" s="26" t="s">
        <v>207</v>
      </c>
      <c r="F8" s="82">
        <v>2</v>
      </c>
      <c r="G8" s="103">
        <v>1</v>
      </c>
      <c r="H8" s="137">
        <f t="shared" si="0"/>
        <v>0</v>
      </c>
      <c r="I8" s="29"/>
    </row>
    <row r="9" spans="1:10" ht="29.25" customHeight="1" x14ac:dyDescent="0.25">
      <c r="A9" s="26" t="s">
        <v>99</v>
      </c>
      <c r="B9" s="31" t="s">
        <v>358</v>
      </c>
      <c r="C9" s="31" t="s">
        <v>359</v>
      </c>
      <c r="D9" s="26">
        <v>5</v>
      </c>
      <c r="E9" s="26" t="s">
        <v>161</v>
      </c>
      <c r="F9" s="82">
        <v>4</v>
      </c>
      <c r="G9" s="103">
        <v>0.5</v>
      </c>
      <c r="H9" s="137">
        <f t="shared" si="0"/>
        <v>0</v>
      </c>
      <c r="I9" s="29"/>
    </row>
    <row r="10" spans="1:10" ht="33.75" customHeight="1" x14ac:dyDescent="0.25">
      <c r="A10" s="26" t="s">
        <v>103</v>
      </c>
      <c r="B10" s="31" t="s">
        <v>358</v>
      </c>
      <c r="C10" s="31" t="s">
        <v>360</v>
      </c>
      <c r="D10" s="26">
        <v>5</v>
      </c>
      <c r="E10" s="26" t="s">
        <v>161</v>
      </c>
      <c r="F10" s="82">
        <v>8</v>
      </c>
      <c r="G10" s="103">
        <v>0.5</v>
      </c>
      <c r="H10" s="137">
        <f t="shared" si="0"/>
        <v>0</v>
      </c>
      <c r="I10" s="29"/>
    </row>
    <row r="11" spans="1:10" ht="22.7" customHeight="1" x14ac:dyDescent="0.25">
      <c r="A11" s="26" t="s">
        <v>104</v>
      </c>
      <c r="B11" s="31" t="s">
        <v>358</v>
      </c>
      <c r="C11" s="31" t="s">
        <v>361</v>
      </c>
      <c r="D11" s="26">
        <v>5</v>
      </c>
      <c r="E11" s="26" t="s">
        <v>161</v>
      </c>
      <c r="F11" s="82">
        <v>16</v>
      </c>
      <c r="G11" s="103">
        <v>0.5</v>
      </c>
      <c r="H11" s="137">
        <f t="shared" si="0"/>
        <v>0</v>
      </c>
      <c r="I11" s="29"/>
    </row>
    <row r="12" spans="1:10" x14ac:dyDescent="0.25">
      <c r="A12" s="26" t="s">
        <v>105</v>
      </c>
      <c r="B12" s="31" t="s">
        <v>358</v>
      </c>
      <c r="C12" s="31" t="s">
        <v>362</v>
      </c>
      <c r="D12" s="26">
        <v>1</v>
      </c>
      <c r="E12" s="26" t="s">
        <v>161</v>
      </c>
      <c r="F12" s="82">
        <v>16</v>
      </c>
      <c r="G12" s="103">
        <v>0.5</v>
      </c>
      <c r="H12" s="137">
        <f t="shared" si="0"/>
        <v>0</v>
      </c>
      <c r="I12" s="29"/>
    </row>
    <row r="13" spans="1:10" x14ac:dyDescent="0.25">
      <c r="A13" s="26" t="s">
        <v>106</v>
      </c>
      <c r="B13" s="31" t="s">
        <v>358</v>
      </c>
      <c r="C13" s="31" t="s">
        <v>363</v>
      </c>
      <c r="D13" s="26">
        <v>1</v>
      </c>
      <c r="E13" s="26" t="s">
        <v>161</v>
      </c>
      <c r="F13" s="82">
        <v>24</v>
      </c>
      <c r="G13" s="103">
        <v>0.5</v>
      </c>
      <c r="H13" s="137">
        <f t="shared" si="0"/>
        <v>0</v>
      </c>
      <c r="I13" s="29"/>
    </row>
    <row r="14" spans="1:10" x14ac:dyDescent="0.25">
      <c r="A14" s="26" t="s">
        <v>335</v>
      </c>
      <c r="B14" s="31" t="s">
        <v>358</v>
      </c>
      <c r="C14" s="31" t="s">
        <v>364</v>
      </c>
      <c r="D14" s="26">
        <v>1</v>
      </c>
      <c r="E14" s="26" t="s">
        <v>161</v>
      </c>
      <c r="F14" s="82">
        <v>30</v>
      </c>
      <c r="G14" s="103">
        <v>0.5</v>
      </c>
      <c r="H14" s="137">
        <f t="shared" si="0"/>
        <v>0</v>
      </c>
      <c r="I14" s="29"/>
    </row>
    <row r="15" spans="1:10" x14ac:dyDescent="0.25">
      <c r="A15" s="26" t="s">
        <v>107</v>
      </c>
      <c r="B15" s="31" t="s">
        <v>358</v>
      </c>
      <c r="C15" s="31" t="s">
        <v>365</v>
      </c>
      <c r="D15" s="26">
        <v>1</v>
      </c>
      <c r="E15" s="26" t="s">
        <v>63</v>
      </c>
      <c r="F15" s="82">
        <v>36</v>
      </c>
      <c r="G15" s="103">
        <v>0.5</v>
      </c>
      <c r="H15" s="137">
        <f t="shared" si="0"/>
        <v>0</v>
      </c>
      <c r="I15" s="29"/>
    </row>
    <row r="16" spans="1:10" x14ac:dyDescent="0.25">
      <c r="A16" s="26" t="s">
        <v>108</v>
      </c>
      <c r="B16" s="31" t="s">
        <v>366</v>
      </c>
      <c r="C16" s="31" t="s">
        <v>162</v>
      </c>
      <c r="D16" s="26">
        <v>4</v>
      </c>
      <c r="E16" s="26" t="s">
        <v>63</v>
      </c>
      <c r="F16" s="82">
        <v>8</v>
      </c>
      <c r="G16" s="103">
        <v>0.5</v>
      </c>
      <c r="H16" s="137">
        <f t="shared" si="0"/>
        <v>0</v>
      </c>
      <c r="I16" s="29"/>
    </row>
    <row r="17" spans="1:9" x14ac:dyDescent="0.25">
      <c r="A17" s="26" t="s">
        <v>109</v>
      </c>
      <c r="B17" s="31" t="s">
        <v>366</v>
      </c>
      <c r="C17" s="31" t="s">
        <v>163</v>
      </c>
      <c r="D17" s="26">
        <v>2</v>
      </c>
      <c r="E17" s="26" t="s">
        <v>63</v>
      </c>
      <c r="F17" s="82">
        <v>12</v>
      </c>
      <c r="G17" s="103">
        <v>0.5</v>
      </c>
      <c r="H17" s="137">
        <f t="shared" si="0"/>
        <v>0</v>
      </c>
      <c r="I17" s="29"/>
    </row>
    <row r="18" spans="1:9" x14ac:dyDescent="0.25">
      <c r="A18" s="26" t="s">
        <v>110</v>
      </c>
      <c r="B18" s="31" t="s">
        <v>366</v>
      </c>
      <c r="C18" s="31" t="s">
        <v>164</v>
      </c>
      <c r="D18" s="26">
        <v>2</v>
      </c>
      <c r="E18" s="26" t="s">
        <v>63</v>
      </c>
      <c r="F18" s="82">
        <v>24</v>
      </c>
      <c r="G18" s="103">
        <v>0.5</v>
      </c>
      <c r="H18" s="137">
        <f t="shared" si="0"/>
        <v>0</v>
      </c>
      <c r="I18" s="29"/>
    </row>
    <row r="19" spans="1:9" x14ac:dyDescent="0.25">
      <c r="A19" s="26" t="s">
        <v>111</v>
      </c>
      <c r="B19" s="31" t="s">
        <v>366</v>
      </c>
      <c r="C19" s="31" t="s">
        <v>165</v>
      </c>
      <c r="D19" s="26">
        <v>2</v>
      </c>
      <c r="E19" s="26" t="s">
        <v>63</v>
      </c>
      <c r="F19" s="82">
        <v>28</v>
      </c>
      <c r="G19" s="103">
        <v>0.5</v>
      </c>
      <c r="H19" s="137">
        <f t="shared" si="0"/>
        <v>0</v>
      </c>
      <c r="I19" s="29"/>
    </row>
    <row r="20" spans="1:9" x14ac:dyDescent="0.25">
      <c r="A20" s="26" t="s">
        <v>112</v>
      </c>
      <c r="B20" s="31" t="s">
        <v>366</v>
      </c>
      <c r="C20" s="31" t="s">
        <v>367</v>
      </c>
      <c r="D20" s="26">
        <v>1</v>
      </c>
      <c r="E20" s="26" t="s">
        <v>63</v>
      </c>
      <c r="F20" s="82">
        <v>30</v>
      </c>
      <c r="G20" s="103">
        <v>0.5</v>
      </c>
      <c r="H20" s="137">
        <f t="shared" si="0"/>
        <v>0</v>
      </c>
      <c r="I20" s="29"/>
    </row>
    <row r="21" spans="1:9" x14ac:dyDescent="0.25">
      <c r="A21" s="26" t="s">
        <v>113</v>
      </c>
      <c r="B21" s="31" t="s">
        <v>366</v>
      </c>
      <c r="C21" s="31" t="s">
        <v>368</v>
      </c>
      <c r="D21" s="26">
        <v>1</v>
      </c>
      <c r="E21" s="26" t="s">
        <v>63</v>
      </c>
      <c r="F21" s="82">
        <v>32</v>
      </c>
      <c r="G21" s="103">
        <v>0.5</v>
      </c>
      <c r="H21" s="137">
        <f t="shared" si="0"/>
        <v>0</v>
      </c>
      <c r="I21" s="29"/>
    </row>
    <row r="22" spans="1:9" x14ac:dyDescent="0.25">
      <c r="A22" s="26" t="s">
        <v>114</v>
      </c>
      <c r="B22" s="31" t="s">
        <v>366</v>
      </c>
      <c r="C22" s="31" t="s">
        <v>369</v>
      </c>
      <c r="D22" s="26">
        <v>1</v>
      </c>
      <c r="E22" s="26" t="s">
        <v>63</v>
      </c>
      <c r="F22" s="82">
        <v>34</v>
      </c>
      <c r="G22" s="103">
        <v>0.5</v>
      </c>
      <c r="H22" s="137">
        <f t="shared" si="0"/>
        <v>0</v>
      </c>
      <c r="I22" s="29"/>
    </row>
    <row r="23" spans="1:9" x14ac:dyDescent="0.25">
      <c r="A23" s="26" t="s">
        <v>115</v>
      </c>
      <c r="B23" s="31" t="s">
        <v>366</v>
      </c>
      <c r="C23" s="31" t="s">
        <v>370</v>
      </c>
      <c r="D23" s="26">
        <v>1</v>
      </c>
      <c r="E23" s="26" t="s">
        <v>63</v>
      </c>
      <c r="F23" s="82">
        <v>36</v>
      </c>
      <c r="G23" s="103">
        <v>0.5</v>
      </c>
      <c r="H23" s="137">
        <f t="shared" si="0"/>
        <v>0</v>
      </c>
      <c r="I23" s="29"/>
    </row>
    <row r="24" spans="1:9" ht="30" x14ac:dyDescent="0.25">
      <c r="A24" s="26" t="s">
        <v>160</v>
      </c>
      <c r="B24" s="31" t="s">
        <v>175</v>
      </c>
      <c r="C24" s="31" t="s">
        <v>325</v>
      </c>
      <c r="D24" s="26">
        <v>4</v>
      </c>
      <c r="E24" s="26" t="s">
        <v>63</v>
      </c>
      <c r="F24" s="82">
        <v>16</v>
      </c>
      <c r="G24" s="103">
        <v>1</v>
      </c>
      <c r="H24" s="137">
        <f t="shared" si="0"/>
        <v>0</v>
      </c>
      <c r="I24" s="29"/>
    </row>
    <row r="25" spans="1:9" ht="30" x14ac:dyDescent="0.25">
      <c r="A25" s="26" t="s">
        <v>188</v>
      </c>
      <c r="B25" s="31" t="s">
        <v>175</v>
      </c>
      <c r="C25" s="31" t="s">
        <v>334</v>
      </c>
      <c r="D25" s="84">
        <v>1</v>
      </c>
      <c r="E25" s="26" t="s">
        <v>63</v>
      </c>
      <c r="F25" s="82">
        <v>24</v>
      </c>
      <c r="G25" s="103">
        <v>1</v>
      </c>
      <c r="H25" s="137">
        <f t="shared" si="0"/>
        <v>0</v>
      </c>
      <c r="I25" s="29"/>
    </row>
    <row r="26" spans="1:9" ht="30" x14ac:dyDescent="0.25">
      <c r="A26" s="26" t="s">
        <v>189</v>
      </c>
      <c r="B26" s="31" t="s">
        <v>175</v>
      </c>
      <c r="C26" s="31" t="s">
        <v>190</v>
      </c>
      <c r="D26" s="26">
        <v>5</v>
      </c>
      <c r="E26" s="26" t="s">
        <v>63</v>
      </c>
      <c r="F26" s="82">
        <v>12</v>
      </c>
      <c r="G26" s="103">
        <v>1</v>
      </c>
      <c r="H26" s="137">
        <f t="shared" si="0"/>
        <v>0</v>
      </c>
      <c r="I26" s="29"/>
    </row>
    <row r="27" spans="1:9" ht="30" x14ac:dyDescent="0.25">
      <c r="A27" s="26" t="s">
        <v>191</v>
      </c>
      <c r="B27" s="31" t="s">
        <v>314</v>
      </c>
      <c r="C27" s="31" t="s">
        <v>185</v>
      </c>
      <c r="D27" s="26">
        <v>1</v>
      </c>
      <c r="E27" s="26" t="s">
        <v>63</v>
      </c>
      <c r="F27" s="82">
        <v>8</v>
      </c>
      <c r="G27" s="103">
        <v>1</v>
      </c>
      <c r="H27" s="137">
        <f t="shared" si="0"/>
        <v>0</v>
      </c>
      <c r="I27" s="29"/>
    </row>
    <row r="28" spans="1:9" ht="45" x14ac:dyDescent="0.25">
      <c r="A28" s="26" t="s">
        <v>192</v>
      </c>
      <c r="B28" s="31" t="s">
        <v>338</v>
      </c>
      <c r="C28" s="31" t="s">
        <v>339</v>
      </c>
      <c r="D28" s="26">
        <v>2</v>
      </c>
      <c r="E28" s="26" t="s">
        <v>63</v>
      </c>
      <c r="F28" s="82">
        <v>16</v>
      </c>
      <c r="G28" s="103">
        <v>1</v>
      </c>
      <c r="H28" s="137">
        <f t="shared" si="0"/>
        <v>0</v>
      </c>
      <c r="I28" s="29"/>
    </row>
    <row r="29" spans="1:9" ht="45" x14ac:dyDescent="0.25">
      <c r="A29" s="26" t="s">
        <v>193</v>
      </c>
      <c r="B29" s="31" t="s">
        <v>186</v>
      </c>
      <c r="C29" s="31" t="s">
        <v>376</v>
      </c>
      <c r="D29" s="26">
        <v>1</v>
      </c>
      <c r="E29" s="26" t="s">
        <v>63</v>
      </c>
      <c r="F29" s="82">
        <v>24</v>
      </c>
      <c r="G29" s="103">
        <v>1</v>
      </c>
      <c r="H29" s="137">
        <f t="shared" si="0"/>
        <v>0</v>
      </c>
      <c r="I29" s="29"/>
    </row>
    <row r="30" spans="1:9" ht="30" x14ac:dyDescent="0.25">
      <c r="A30" s="26" t="s">
        <v>194</v>
      </c>
      <c r="B30" s="31" t="s">
        <v>186</v>
      </c>
      <c r="C30" s="31" t="s">
        <v>377</v>
      </c>
      <c r="D30" s="26">
        <v>1</v>
      </c>
      <c r="E30" s="26" t="s">
        <v>63</v>
      </c>
      <c r="F30" s="82">
        <v>12</v>
      </c>
      <c r="G30" s="103">
        <v>0.5</v>
      </c>
      <c r="H30" s="137">
        <f t="shared" si="0"/>
        <v>0</v>
      </c>
      <c r="I30" s="29"/>
    </row>
    <row r="31" spans="1:9" ht="30" x14ac:dyDescent="0.25">
      <c r="A31" s="26" t="s">
        <v>337</v>
      </c>
      <c r="B31" s="31" t="s">
        <v>186</v>
      </c>
      <c r="C31" s="31" t="s">
        <v>378</v>
      </c>
      <c r="D31" s="26">
        <v>1</v>
      </c>
      <c r="E31" s="26" t="s">
        <v>63</v>
      </c>
      <c r="F31" s="82">
        <v>10</v>
      </c>
      <c r="G31" s="103">
        <v>0.5</v>
      </c>
      <c r="H31" s="137">
        <f t="shared" si="0"/>
        <v>0</v>
      </c>
      <c r="I31" s="29"/>
    </row>
    <row r="32" spans="1:9" ht="45" x14ac:dyDescent="0.25">
      <c r="A32" s="26" t="s">
        <v>357</v>
      </c>
      <c r="B32" s="31" t="s">
        <v>187</v>
      </c>
      <c r="C32" s="31" t="s">
        <v>376</v>
      </c>
      <c r="D32" s="26">
        <v>1</v>
      </c>
      <c r="E32" s="26" t="s">
        <v>63</v>
      </c>
      <c r="F32" s="82">
        <v>24</v>
      </c>
      <c r="G32" s="103">
        <v>1</v>
      </c>
      <c r="H32" s="137">
        <f t="shared" si="0"/>
        <v>0</v>
      </c>
      <c r="I32" s="29"/>
    </row>
    <row r="33" spans="1:9" ht="30" x14ac:dyDescent="0.25">
      <c r="A33" s="26" t="s">
        <v>371</v>
      </c>
      <c r="B33" s="31" t="s">
        <v>187</v>
      </c>
      <c r="C33" s="31" t="s">
        <v>377</v>
      </c>
      <c r="D33" s="26">
        <v>1</v>
      </c>
      <c r="E33" s="26" t="s">
        <v>63</v>
      </c>
      <c r="F33" s="82">
        <v>12</v>
      </c>
      <c r="G33" s="103">
        <v>0.5</v>
      </c>
      <c r="H33" s="137">
        <f t="shared" si="0"/>
        <v>0</v>
      </c>
      <c r="I33" s="29"/>
    </row>
    <row r="34" spans="1:9" ht="30" x14ac:dyDescent="0.25">
      <c r="A34" s="26" t="s">
        <v>372</v>
      </c>
      <c r="B34" s="31" t="s">
        <v>187</v>
      </c>
      <c r="C34" s="31" t="s">
        <v>379</v>
      </c>
      <c r="D34" s="26">
        <v>1</v>
      </c>
      <c r="E34" s="26" t="s">
        <v>64</v>
      </c>
      <c r="F34" s="82">
        <v>12</v>
      </c>
      <c r="G34" s="103">
        <v>1</v>
      </c>
      <c r="H34" s="137">
        <f t="shared" si="0"/>
        <v>0</v>
      </c>
      <c r="I34" s="29"/>
    </row>
    <row r="35" spans="1:9" ht="30" x14ac:dyDescent="0.25">
      <c r="A35" s="26" t="s">
        <v>373</v>
      </c>
      <c r="B35" s="31" t="s">
        <v>187</v>
      </c>
      <c r="C35" s="31" t="s">
        <v>380</v>
      </c>
      <c r="D35" s="26">
        <v>2</v>
      </c>
      <c r="E35" s="26" t="s">
        <v>63</v>
      </c>
      <c r="F35" s="82">
        <v>6</v>
      </c>
      <c r="G35" s="103">
        <v>1</v>
      </c>
      <c r="H35" s="137">
        <f t="shared" si="0"/>
        <v>0</v>
      </c>
      <c r="I35" s="29"/>
    </row>
    <row r="36" spans="1:9" ht="30" x14ac:dyDescent="0.25">
      <c r="A36" s="26" t="s">
        <v>374</v>
      </c>
      <c r="B36" s="31" t="s">
        <v>187</v>
      </c>
      <c r="C36" s="31" t="s">
        <v>381</v>
      </c>
      <c r="D36" s="26">
        <v>1</v>
      </c>
      <c r="E36" s="26" t="s">
        <v>63</v>
      </c>
      <c r="F36" s="82">
        <v>24</v>
      </c>
      <c r="G36" s="103">
        <v>1</v>
      </c>
      <c r="H36" s="137">
        <f t="shared" si="0"/>
        <v>0</v>
      </c>
      <c r="I36" s="29"/>
    </row>
    <row r="37" spans="1:9" ht="30" x14ac:dyDescent="0.25">
      <c r="A37" s="26" t="s">
        <v>375</v>
      </c>
      <c r="B37" s="31" t="s">
        <v>382</v>
      </c>
      <c r="C37" s="31" t="s">
        <v>319</v>
      </c>
      <c r="D37" s="26">
        <v>10</v>
      </c>
      <c r="E37" s="26" t="s">
        <v>63</v>
      </c>
      <c r="F37" s="82">
        <v>24</v>
      </c>
      <c r="G37" s="103">
        <v>1</v>
      </c>
      <c r="H37" s="137">
        <f t="shared" si="0"/>
        <v>0</v>
      </c>
      <c r="I37" s="29"/>
    </row>
    <row r="38" spans="1:9" ht="30" x14ac:dyDescent="0.25">
      <c r="A38" s="26" t="s">
        <v>383</v>
      </c>
      <c r="B38" s="31" t="s">
        <v>382</v>
      </c>
      <c r="C38" s="31" t="s">
        <v>384</v>
      </c>
      <c r="D38" s="26">
        <v>4</v>
      </c>
      <c r="E38" s="26" t="s">
        <v>63</v>
      </c>
      <c r="F38" s="82">
        <v>24</v>
      </c>
      <c r="G38" s="103">
        <v>0.5</v>
      </c>
      <c r="H38" s="137">
        <f t="shared" si="0"/>
        <v>0</v>
      </c>
      <c r="I38" s="29"/>
    </row>
    <row r="39" spans="1:9" ht="30" x14ac:dyDescent="0.25">
      <c r="A39" s="26" t="s">
        <v>385</v>
      </c>
      <c r="B39" s="31" t="s">
        <v>382</v>
      </c>
      <c r="C39" s="31" t="s">
        <v>386</v>
      </c>
      <c r="D39" s="26">
        <v>2</v>
      </c>
      <c r="E39" s="26" t="s">
        <v>63</v>
      </c>
      <c r="F39" s="82">
        <v>16</v>
      </c>
      <c r="G39" s="103">
        <v>0.5</v>
      </c>
      <c r="H39" s="137">
        <f t="shared" si="0"/>
        <v>0</v>
      </c>
      <c r="I39" s="29"/>
    </row>
    <row r="40" spans="1:9" ht="30" x14ac:dyDescent="0.25">
      <c r="A40" s="26" t="s">
        <v>387</v>
      </c>
      <c r="B40" s="31" t="s">
        <v>382</v>
      </c>
      <c r="C40" s="31" t="s">
        <v>429</v>
      </c>
      <c r="D40" s="26">
        <v>4</v>
      </c>
      <c r="E40" s="26" t="s">
        <v>63</v>
      </c>
      <c r="F40" s="82">
        <v>24</v>
      </c>
      <c r="G40" s="103">
        <v>0.5</v>
      </c>
      <c r="H40" s="137">
        <f t="shared" si="0"/>
        <v>0</v>
      </c>
      <c r="I40" s="29"/>
    </row>
    <row r="41" spans="1:9" x14ac:dyDescent="0.25">
      <c r="F41" s="109" t="s">
        <v>144</v>
      </c>
      <c r="G41" s="103"/>
      <c r="H41" s="138">
        <f>SUM(H4:H40)</f>
        <v>0</v>
      </c>
    </row>
  </sheetData>
  <mergeCells count="1">
    <mergeCell ref="A1:B1"/>
  </mergeCells>
  <pageMargins left="0.7" right="0.7" top="0.75" bottom="0.75" header="0.3" footer="0.3"/>
  <pageSetup paperSize="9" scale="70" fitToHeight="0" orientation="landscape" r:id="rId1"/>
  <headerFooter>
    <oddHeader>&amp;R&amp;"Calibri"&amp;10&amp;K008000 Do użytku wewnętrznego&amp;1#_x000D_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"/>
  <sheetViews>
    <sheetView zoomScale="80" zoomScaleNormal="80" workbookViewId="0">
      <selection activeCell="G1" sqref="G1"/>
    </sheetView>
  </sheetViews>
  <sheetFormatPr defaultRowHeight="15" x14ac:dyDescent="0.25"/>
  <cols>
    <col min="2" max="2" width="19.85546875" customWidth="1"/>
    <col min="3" max="3" width="32.140625" customWidth="1"/>
    <col min="4" max="4" width="18.28515625" customWidth="1"/>
    <col min="5" max="5" width="9.140625" customWidth="1"/>
    <col min="6" max="6" width="17.28515625" style="46" customWidth="1"/>
    <col min="7" max="7" width="19" style="95" customWidth="1"/>
    <col min="8" max="8" width="15.85546875" style="46" customWidth="1"/>
    <col min="9" max="9" width="38.7109375" style="15" customWidth="1"/>
  </cols>
  <sheetData>
    <row r="1" spans="1:9" ht="32.1" customHeight="1" x14ac:dyDescent="0.3">
      <c r="A1" s="33"/>
      <c r="B1" s="179" t="s">
        <v>326</v>
      </c>
      <c r="C1" s="183"/>
      <c r="D1" s="46"/>
      <c r="E1" s="46"/>
    </row>
    <row r="2" spans="1:9" ht="21.6" customHeight="1" x14ac:dyDescent="0.25">
      <c r="D2" s="184" t="s">
        <v>341</v>
      </c>
      <c r="E2" s="184"/>
      <c r="F2" s="184"/>
      <c r="G2" s="96"/>
    </row>
    <row r="3" spans="1:9" ht="48.4" customHeight="1" x14ac:dyDescent="0.25">
      <c r="A3" s="13" t="s">
        <v>116</v>
      </c>
      <c r="B3" s="23" t="s">
        <v>56</v>
      </c>
      <c r="C3" s="23" t="s">
        <v>68</v>
      </c>
      <c r="D3" s="133" t="s">
        <v>446</v>
      </c>
      <c r="E3" s="23" t="s">
        <v>62</v>
      </c>
      <c r="F3" s="119" t="s">
        <v>449</v>
      </c>
      <c r="G3" s="97" t="s">
        <v>406</v>
      </c>
      <c r="H3" s="113" t="s">
        <v>448</v>
      </c>
      <c r="I3" s="27" t="s">
        <v>70</v>
      </c>
    </row>
    <row r="4" spans="1:9" ht="60" x14ac:dyDescent="0.25">
      <c r="A4" s="13" t="s">
        <v>117</v>
      </c>
      <c r="B4" s="14" t="s">
        <v>311</v>
      </c>
      <c r="C4" s="14" t="s">
        <v>183</v>
      </c>
      <c r="D4" s="13">
        <v>1</v>
      </c>
      <c r="E4" s="13" t="s">
        <v>63</v>
      </c>
      <c r="F4" s="47">
        <v>0</v>
      </c>
      <c r="G4" s="98">
        <v>1</v>
      </c>
      <c r="H4" s="42">
        <f>D4*F4*G4</f>
        <v>0</v>
      </c>
      <c r="I4" s="14" t="s">
        <v>72</v>
      </c>
    </row>
    <row r="5" spans="1:9" ht="45" x14ac:dyDescent="0.25">
      <c r="A5" s="13" t="s">
        <v>118</v>
      </c>
      <c r="B5" s="14" t="s">
        <v>310</v>
      </c>
      <c r="C5" s="14" t="s">
        <v>69</v>
      </c>
      <c r="D5" s="13">
        <v>1</v>
      </c>
      <c r="E5" s="13" t="s">
        <v>63</v>
      </c>
      <c r="F5" s="47">
        <v>0</v>
      </c>
      <c r="G5" s="98">
        <v>0.5</v>
      </c>
      <c r="H5" s="42">
        <f t="shared" ref="H5:H12" si="0">D5*F5*G5</f>
        <v>0</v>
      </c>
      <c r="I5" s="14" t="s">
        <v>72</v>
      </c>
    </row>
    <row r="6" spans="1:9" ht="48.75" customHeight="1" x14ac:dyDescent="0.25">
      <c r="A6" s="13" t="s">
        <v>119</v>
      </c>
      <c r="B6" s="22" t="s">
        <v>71</v>
      </c>
      <c r="C6" s="21" t="s">
        <v>316</v>
      </c>
      <c r="D6" s="143">
        <v>25</v>
      </c>
      <c r="E6" s="143" t="s">
        <v>73</v>
      </c>
      <c r="F6" s="48">
        <v>0</v>
      </c>
      <c r="G6" s="99">
        <v>0.5</v>
      </c>
      <c r="H6" s="42">
        <f t="shared" si="0"/>
        <v>0</v>
      </c>
      <c r="I6" s="14" t="s">
        <v>74</v>
      </c>
    </row>
    <row r="7" spans="1:9" ht="75" x14ac:dyDescent="0.25">
      <c r="A7" s="13" t="s">
        <v>120</v>
      </c>
      <c r="B7" s="14" t="s">
        <v>71</v>
      </c>
      <c r="C7" s="14" t="s">
        <v>312</v>
      </c>
      <c r="D7" s="13">
        <v>1</v>
      </c>
      <c r="E7" s="13" t="s">
        <v>63</v>
      </c>
      <c r="F7" s="47">
        <v>0</v>
      </c>
      <c r="G7" s="98">
        <v>0.5</v>
      </c>
      <c r="H7" s="42">
        <f t="shared" si="0"/>
        <v>0</v>
      </c>
      <c r="I7" s="14" t="s">
        <v>389</v>
      </c>
    </row>
    <row r="8" spans="1:9" ht="45" x14ac:dyDescent="0.25">
      <c r="A8" s="13" t="s">
        <v>184</v>
      </c>
      <c r="B8" s="14" t="s">
        <v>71</v>
      </c>
      <c r="C8" s="41" t="s">
        <v>430</v>
      </c>
      <c r="D8" s="13">
        <v>1</v>
      </c>
      <c r="E8" s="13" t="s">
        <v>63</v>
      </c>
      <c r="F8" s="47">
        <v>0</v>
      </c>
      <c r="G8" s="98">
        <v>0.25</v>
      </c>
      <c r="H8" s="42">
        <f t="shared" si="0"/>
        <v>0</v>
      </c>
      <c r="I8" s="14"/>
    </row>
    <row r="9" spans="1:9" ht="60" x14ac:dyDescent="0.25">
      <c r="A9" s="13" t="s">
        <v>307</v>
      </c>
      <c r="B9" s="14" t="s">
        <v>313</v>
      </c>
      <c r="C9" s="85" t="s">
        <v>315</v>
      </c>
      <c r="D9" s="13">
        <v>1</v>
      </c>
      <c r="E9" s="13" t="s">
        <v>63</v>
      </c>
      <c r="F9" s="101">
        <v>0</v>
      </c>
      <c r="G9" s="100">
        <v>0.25</v>
      </c>
      <c r="H9" s="42">
        <f t="shared" si="0"/>
        <v>0</v>
      </c>
      <c r="I9" s="14"/>
    </row>
    <row r="10" spans="1:9" ht="31.7" customHeight="1" x14ac:dyDescent="0.25">
      <c r="A10" s="13" t="s">
        <v>309</v>
      </c>
      <c r="B10" s="14" t="s">
        <v>308</v>
      </c>
      <c r="C10" s="14" t="s">
        <v>317</v>
      </c>
      <c r="D10" s="13">
        <v>50</v>
      </c>
      <c r="E10" s="13" t="s">
        <v>9</v>
      </c>
      <c r="F10" s="47">
        <v>0</v>
      </c>
      <c r="G10" s="98">
        <v>0.5</v>
      </c>
      <c r="H10" s="42">
        <f t="shared" si="0"/>
        <v>0</v>
      </c>
      <c r="I10" s="14"/>
    </row>
    <row r="11" spans="1:9" ht="45" x14ac:dyDescent="0.25">
      <c r="A11" s="13" t="s">
        <v>388</v>
      </c>
      <c r="B11" s="14" t="s">
        <v>308</v>
      </c>
      <c r="C11" s="14" t="s">
        <v>392</v>
      </c>
      <c r="D11" s="13">
        <v>25</v>
      </c>
      <c r="E11" s="13" t="s">
        <v>73</v>
      </c>
      <c r="F11" s="47">
        <v>0</v>
      </c>
      <c r="G11" s="98">
        <v>0.5</v>
      </c>
      <c r="H11" s="42">
        <f t="shared" si="0"/>
        <v>0</v>
      </c>
      <c r="I11" s="14"/>
    </row>
    <row r="12" spans="1:9" ht="65.25" customHeight="1" x14ac:dyDescent="0.25">
      <c r="A12" s="13" t="s">
        <v>390</v>
      </c>
      <c r="B12" s="14" t="s">
        <v>391</v>
      </c>
      <c r="C12" s="41" t="s">
        <v>431</v>
      </c>
      <c r="D12" s="13">
        <v>1</v>
      </c>
      <c r="E12" s="13" t="s">
        <v>148</v>
      </c>
      <c r="F12" s="47">
        <v>0</v>
      </c>
      <c r="G12" s="98">
        <v>0.5</v>
      </c>
      <c r="H12" s="42">
        <f t="shared" si="0"/>
        <v>0</v>
      </c>
      <c r="I12" s="14"/>
    </row>
    <row r="13" spans="1:9" ht="15.75" customHeight="1" x14ac:dyDescent="0.25">
      <c r="A13" s="13"/>
      <c r="B13" s="14"/>
      <c r="C13" s="14"/>
      <c r="D13" s="13"/>
      <c r="E13" s="13"/>
      <c r="F13" s="47"/>
      <c r="G13" s="98"/>
      <c r="H13" s="42"/>
      <c r="I13" s="14"/>
    </row>
    <row r="14" spans="1:9" ht="25.5" customHeight="1" x14ac:dyDescent="0.25">
      <c r="A14" s="13"/>
      <c r="B14" s="2"/>
      <c r="C14" s="2"/>
      <c r="D14" s="2"/>
      <c r="E14" s="2"/>
      <c r="F14" s="111" t="s">
        <v>419</v>
      </c>
      <c r="G14" s="98"/>
      <c r="H14" s="45">
        <f>SUM(H4:H13)</f>
        <v>0</v>
      </c>
      <c r="I14" s="14"/>
    </row>
  </sheetData>
  <mergeCells count="2">
    <mergeCell ref="B1:C1"/>
    <mergeCell ref="D2:F2"/>
  </mergeCells>
  <pageMargins left="0.7" right="0.7" top="0.75" bottom="0.75" header="0.3" footer="0.3"/>
  <pageSetup paperSize="9" scale="71" fitToHeight="0" orientation="landscape" r:id="rId1"/>
  <headerFooter>
    <oddHeader>&amp;R&amp;"Calibri"&amp;10&amp;K008000 Do użytku wewnętrznego&amp;1#_x000D_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3"/>
  <sheetViews>
    <sheetView zoomScale="90" zoomScaleNormal="90" workbookViewId="0">
      <selection activeCell="F1" sqref="F1"/>
    </sheetView>
  </sheetViews>
  <sheetFormatPr defaultColWidth="9.140625" defaultRowHeight="15" x14ac:dyDescent="0.25"/>
  <cols>
    <col min="1" max="1" width="11" style="17" customWidth="1"/>
    <col min="2" max="2" width="12.28515625" style="33" customWidth="1"/>
    <col min="3" max="3" width="17.85546875" style="20" customWidth="1"/>
    <col min="4" max="4" width="69" style="20" customWidth="1"/>
    <col min="5" max="5" width="13.28515625" style="20" customWidth="1"/>
    <col min="6" max="6" width="10.28515625" style="20" customWidth="1"/>
    <col min="7" max="7" width="14.5703125" style="79" customWidth="1"/>
    <col min="8" max="8" width="12.85546875" style="94" customWidth="1"/>
    <col min="9" max="9" width="13.85546875" style="50" customWidth="1"/>
    <col min="10" max="10" width="18.7109375" style="20" customWidth="1"/>
    <col min="11" max="16384" width="9.140625" style="20"/>
  </cols>
  <sheetData>
    <row r="1" spans="1:10" customFormat="1" ht="32.1" customHeight="1" x14ac:dyDescent="0.3">
      <c r="A1" s="33"/>
      <c r="B1" s="179" t="s">
        <v>275</v>
      </c>
      <c r="C1" s="183"/>
      <c r="D1" s="140" t="s">
        <v>340</v>
      </c>
      <c r="E1" s="38"/>
      <c r="F1" s="16"/>
      <c r="G1" s="77"/>
      <c r="H1" s="92"/>
      <c r="I1" s="46"/>
      <c r="J1" s="37"/>
    </row>
    <row r="2" spans="1:10" customFormat="1" x14ac:dyDescent="0.25">
      <c r="A2" s="33"/>
      <c r="B2" s="36"/>
      <c r="C2" s="37"/>
      <c r="D2" s="87"/>
      <c r="E2" s="76"/>
      <c r="F2" s="16"/>
      <c r="G2" s="77"/>
      <c r="H2" s="92"/>
      <c r="I2" s="46"/>
      <c r="J2" s="37"/>
    </row>
    <row r="3" spans="1:10" ht="90" x14ac:dyDescent="0.25">
      <c r="A3" s="23" t="s">
        <v>96</v>
      </c>
      <c r="B3" s="23" t="s">
        <v>180</v>
      </c>
      <c r="C3" s="23" t="s">
        <v>56</v>
      </c>
      <c r="D3" s="23" t="s">
        <v>68</v>
      </c>
      <c r="E3" s="136" t="s">
        <v>446</v>
      </c>
      <c r="F3" s="23" t="s">
        <v>62</v>
      </c>
      <c r="G3" s="131" t="s">
        <v>254</v>
      </c>
      <c r="H3" s="132" t="s">
        <v>407</v>
      </c>
      <c r="I3" s="113" t="s">
        <v>448</v>
      </c>
      <c r="J3" s="23" t="s">
        <v>70</v>
      </c>
    </row>
    <row r="4" spans="1:10" ht="84.75" customHeight="1" x14ac:dyDescent="0.25">
      <c r="A4" s="13" t="s">
        <v>128</v>
      </c>
      <c r="B4" s="18" t="s">
        <v>181</v>
      </c>
      <c r="C4" s="14" t="s">
        <v>182</v>
      </c>
      <c r="D4" s="14" t="s">
        <v>278</v>
      </c>
      <c r="E4" s="84">
        <v>6</v>
      </c>
      <c r="F4" s="26" t="s">
        <v>63</v>
      </c>
      <c r="G4" s="78">
        <v>24</v>
      </c>
      <c r="H4" s="93">
        <v>0.7</v>
      </c>
      <c r="I4" s="49">
        <f>$E$1*E4*G4*H4</f>
        <v>0</v>
      </c>
      <c r="J4" s="19"/>
    </row>
    <row r="5" spans="1:10" ht="45" x14ac:dyDescent="0.25">
      <c r="A5" s="13" t="s">
        <v>331</v>
      </c>
      <c r="B5" s="18" t="s">
        <v>181</v>
      </c>
      <c r="C5" s="14" t="s">
        <v>393</v>
      </c>
      <c r="D5" s="14" t="s">
        <v>420</v>
      </c>
      <c r="E5" s="26">
        <v>1</v>
      </c>
      <c r="F5" s="26" t="s">
        <v>63</v>
      </c>
      <c r="G5" s="78">
        <v>200</v>
      </c>
      <c r="H5" s="93">
        <v>1</v>
      </c>
      <c r="I5" s="49">
        <f t="shared" ref="I5:I22" si="0">$E$1*E5*G5*H5</f>
        <v>0</v>
      </c>
      <c r="J5" s="19"/>
    </row>
    <row r="6" spans="1:10" ht="30" x14ac:dyDescent="0.25">
      <c r="A6" s="13" t="s">
        <v>130</v>
      </c>
      <c r="B6" s="18" t="s">
        <v>181</v>
      </c>
      <c r="C6" s="14" t="s">
        <v>393</v>
      </c>
      <c r="D6" s="14" t="s">
        <v>421</v>
      </c>
      <c r="E6" s="26">
        <v>1</v>
      </c>
      <c r="F6" s="26" t="s">
        <v>63</v>
      </c>
      <c r="G6" s="78">
        <v>65</v>
      </c>
      <c r="H6" s="93">
        <v>0.5</v>
      </c>
      <c r="I6" s="49">
        <f t="shared" si="0"/>
        <v>0</v>
      </c>
      <c r="J6" s="19"/>
    </row>
    <row r="7" spans="1:10" ht="30" x14ac:dyDescent="0.25">
      <c r="A7" s="13" t="s">
        <v>131</v>
      </c>
      <c r="B7" s="18" t="s">
        <v>181</v>
      </c>
      <c r="C7" s="14" t="s">
        <v>198</v>
      </c>
      <c r="D7" s="14" t="s">
        <v>197</v>
      </c>
      <c r="E7" s="26">
        <v>5</v>
      </c>
      <c r="F7" s="26" t="s">
        <v>63</v>
      </c>
      <c r="G7" s="78">
        <v>8</v>
      </c>
      <c r="H7" s="93">
        <v>1</v>
      </c>
      <c r="I7" s="49">
        <f t="shared" si="0"/>
        <v>0</v>
      </c>
      <c r="J7" s="19"/>
    </row>
    <row r="8" spans="1:10" ht="30" x14ac:dyDescent="0.25">
      <c r="A8" s="13" t="s">
        <v>132</v>
      </c>
      <c r="B8" s="18" t="s">
        <v>181</v>
      </c>
      <c r="C8" s="14" t="s">
        <v>198</v>
      </c>
      <c r="D8" s="14" t="s">
        <v>403</v>
      </c>
      <c r="E8" s="26">
        <v>1</v>
      </c>
      <c r="F8" s="26" t="s">
        <v>63</v>
      </c>
      <c r="G8" s="78">
        <v>32</v>
      </c>
      <c r="H8" s="93">
        <v>0.5</v>
      </c>
      <c r="I8" s="49">
        <f t="shared" si="0"/>
        <v>0</v>
      </c>
      <c r="J8" s="19"/>
    </row>
    <row r="9" spans="1:10" ht="30" x14ac:dyDescent="0.25">
      <c r="A9" s="13" t="s">
        <v>133</v>
      </c>
      <c r="B9" s="18" t="s">
        <v>181</v>
      </c>
      <c r="C9" s="14" t="s">
        <v>198</v>
      </c>
      <c r="D9" s="14" t="s">
        <v>277</v>
      </c>
      <c r="E9" s="26">
        <v>1</v>
      </c>
      <c r="F9" s="26" t="s">
        <v>63</v>
      </c>
      <c r="G9" s="78">
        <v>20</v>
      </c>
      <c r="H9" s="93">
        <v>1</v>
      </c>
      <c r="I9" s="49">
        <f t="shared" si="0"/>
        <v>0</v>
      </c>
      <c r="J9" s="19"/>
    </row>
    <row r="10" spans="1:10" ht="30" x14ac:dyDescent="0.25">
      <c r="A10" s="13" t="s">
        <v>134</v>
      </c>
      <c r="B10" s="18" t="s">
        <v>181</v>
      </c>
      <c r="C10" s="14" t="s">
        <v>198</v>
      </c>
      <c r="D10" s="14" t="s">
        <v>199</v>
      </c>
      <c r="E10" s="26">
        <v>4</v>
      </c>
      <c r="F10" s="26" t="s">
        <v>63</v>
      </c>
      <c r="G10" s="78">
        <v>4</v>
      </c>
      <c r="H10" s="93">
        <v>1</v>
      </c>
      <c r="I10" s="49">
        <f t="shared" si="0"/>
        <v>0</v>
      </c>
      <c r="J10" s="19"/>
    </row>
    <row r="11" spans="1:10" ht="45" x14ac:dyDescent="0.25">
      <c r="A11" s="13" t="s">
        <v>135</v>
      </c>
      <c r="B11" s="18" t="s">
        <v>181</v>
      </c>
      <c r="C11" s="14" t="s">
        <v>279</v>
      </c>
      <c r="D11" s="14" t="s">
        <v>394</v>
      </c>
      <c r="E11" s="26">
        <v>5</v>
      </c>
      <c r="F11" s="26" t="s">
        <v>63</v>
      </c>
      <c r="G11" s="78">
        <v>8</v>
      </c>
      <c r="H11" s="93">
        <v>0.2</v>
      </c>
      <c r="I11" s="49">
        <f t="shared" si="0"/>
        <v>0</v>
      </c>
      <c r="J11" s="19"/>
    </row>
    <row r="12" spans="1:10" ht="45" x14ac:dyDescent="0.25">
      <c r="A12" s="13" t="s">
        <v>332</v>
      </c>
      <c r="B12" s="18" t="s">
        <v>181</v>
      </c>
      <c r="C12" s="14" t="s">
        <v>396</v>
      </c>
      <c r="D12" s="14" t="s">
        <v>397</v>
      </c>
      <c r="E12" s="26">
        <v>1</v>
      </c>
      <c r="F12" s="26" t="s">
        <v>63</v>
      </c>
      <c r="G12" s="78">
        <v>24</v>
      </c>
      <c r="H12" s="93">
        <v>1</v>
      </c>
      <c r="I12" s="49">
        <f t="shared" si="0"/>
        <v>0</v>
      </c>
      <c r="J12" s="19"/>
    </row>
    <row r="13" spans="1:10" x14ac:dyDescent="0.25">
      <c r="A13" s="13" t="s">
        <v>136</v>
      </c>
      <c r="B13" s="18" t="s">
        <v>195</v>
      </c>
      <c r="C13" s="14" t="s">
        <v>196</v>
      </c>
      <c r="D13" s="14" t="s">
        <v>395</v>
      </c>
      <c r="E13" s="26">
        <v>1</v>
      </c>
      <c r="F13" s="26" t="s">
        <v>64</v>
      </c>
      <c r="G13" s="78">
        <v>32</v>
      </c>
      <c r="H13" s="93">
        <v>1</v>
      </c>
      <c r="I13" s="49">
        <f t="shared" si="0"/>
        <v>0</v>
      </c>
      <c r="J13" s="19"/>
    </row>
    <row r="14" spans="1:10" ht="60" x14ac:dyDescent="0.25">
      <c r="A14" s="13" t="s">
        <v>137</v>
      </c>
      <c r="B14" s="18" t="s">
        <v>206</v>
      </c>
      <c r="C14" s="14" t="s">
        <v>203</v>
      </c>
      <c r="D14" s="14" t="s">
        <v>200</v>
      </c>
      <c r="E14" s="26">
        <v>4</v>
      </c>
      <c r="F14" s="26" t="s">
        <v>63</v>
      </c>
      <c r="G14" s="78">
        <v>8</v>
      </c>
      <c r="H14" s="93">
        <v>0.5</v>
      </c>
      <c r="I14" s="49">
        <f t="shared" si="0"/>
        <v>0</v>
      </c>
      <c r="J14" s="19"/>
    </row>
    <row r="15" spans="1:10" ht="60" x14ac:dyDescent="0.25">
      <c r="A15" s="13" t="s">
        <v>129</v>
      </c>
      <c r="B15" s="18" t="s">
        <v>206</v>
      </c>
      <c r="C15" s="14" t="s">
        <v>203</v>
      </c>
      <c r="D15" s="14" t="s">
        <v>201</v>
      </c>
      <c r="E15" s="26">
        <v>2</v>
      </c>
      <c r="F15" s="26" t="s">
        <v>63</v>
      </c>
      <c r="G15" s="78">
        <v>8</v>
      </c>
      <c r="H15" s="93">
        <v>0.5</v>
      </c>
      <c r="I15" s="49">
        <f t="shared" si="0"/>
        <v>0</v>
      </c>
      <c r="J15" s="19"/>
    </row>
    <row r="16" spans="1:10" ht="60" x14ac:dyDescent="0.25">
      <c r="A16" s="13" t="s">
        <v>138</v>
      </c>
      <c r="B16" s="18" t="s">
        <v>206</v>
      </c>
      <c r="C16" s="14" t="s">
        <v>203</v>
      </c>
      <c r="D16" s="14" t="s">
        <v>280</v>
      </c>
      <c r="E16" s="26">
        <v>4</v>
      </c>
      <c r="F16" s="26" t="s">
        <v>63</v>
      </c>
      <c r="G16" s="78">
        <v>6</v>
      </c>
      <c r="H16" s="93">
        <v>0.5</v>
      </c>
      <c r="I16" s="49">
        <f t="shared" si="0"/>
        <v>0</v>
      </c>
      <c r="J16" s="19"/>
    </row>
    <row r="17" spans="1:10" ht="60" x14ac:dyDescent="0.25">
      <c r="A17" s="13" t="s">
        <v>139</v>
      </c>
      <c r="B17" s="18" t="s">
        <v>206</v>
      </c>
      <c r="C17" s="14" t="s">
        <v>203</v>
      </c>
      <c r="D17" s="14" t="s">
        <v>202</v>
      </c>
      <c r="E17" s="26">
        <v>2</v>
      </c>
      <c r="F17" s="26" t="s">
        <v>63</v>
      </c>
      <c r="G17" s="78">
        <v>8</v>
      </c>
      <c r="H17" s="93">
        <v>0.5</v>
      </c>
      <c r="I17" s="49">
        <f t="shared" si="0"/>
        <v>0</v>
      </c>
      <c r="J17" s="19"/>
    </row>
    <row r="18" spans="1:10" ht="60" x14ac:dyDescent="0.25">
      <c r="A18" s="13" t="s">
        <v>140</v>
      </c>
      <c r="B18" s="18" t="s">
        <v>206</v>
      </c>
      <c r="C18" s="14" t="s">
        <v>203</v>
      </c>
      <c r="D18" s="14" t="s">
        <v>204</v>
      </c>
      <c r="E18" s="26">
        <v>1</v>
      </c>
      <c r="F18" s="26" t="s">
        <v>63</v>
      </c>
      <c r="G18" s="78">
        <v>8</v>
      </c>
      <c r="H18" s="93">
        <v>1</v>
      </c>
      <c r="I18" s="49">
        <f t="shared" si="0"/>
        <v>0</v>
      </c>
      <c r="J18" s="19"/>
    </row>
    <row r="19" spans="1:10" ht="60" x14ac:dyDescent="0.25">
      <c r="A19" s="13" t="s">
        <v>141</v>
      </c>
      <c r="B19" s="18" t="s">
        <v>206</v>
      </c>
      <c r="C19" s="14" t="s">
        <v>203</v>
      </c>
      <c r="D19" s="14" t="s">
        <v>205</v>
      </c>
      <c r="E19" s="26">
        <v>1</v>
      </c>
      <c r="F19" s="26" t="s">
        <v>63</v>
      </c>
      <c r="G19" s="78">
        <v>20</v>
      </c>
      <c r="H19" s="93">
        <v>1</v>
      </c>
      <c r="I19" s="49">
        <f t="shared" si="0"/>
        <v>0</v>
      </c>
      <c r="J19" s="19"/>
    </row>
    <row r="20" spans="1:10" ht="30" x14ac:dyDescent="0.25">
      <c r="A20" s="13" t="s">
        <v>142</v>
      </c>
      <c r="B20" s="18" t="s">
        <v>398</v>
      </c>
      <c r="C20" s="14" t="s">
        <v>404</v>
      </c>
      <c r="D20" s="14" t="s">
        <v>399</v>
      </c>
      <c r="E20" s="26">
        <v>1</v>
      </c>
      <c r="F20" s="26" t="s">
        <v>63</v>
      </c>
      <c r="G20" s="78">
        <v>4</v>
      </c>
      <c r="H20" s="93">
        <v>1</v>
      </c>
      <c r="I20" s="49">
        <f t="shared" si="0"/>
        <v>0</v>
      </c>
      <c r="J20" s="19"/>
    </row>
    <row r="21" spans="1:10" ht="30" x14ac:dyDescent="0.25">
      <c r="A21" s="13" t="s">
        <v>143</v>
      </c>
      <c r="B21" s="18" t="s">
        <v>398</v>
      </c>
      <c r="C21" s="14" t="s">
        <v>182</v>
      </c>
      <c r="D21" s="14" t="s">
        <v>401</v>
      </c>
      <c r="E21" s="26">
        <v>5</v>
      </c>
      <c r="F21" s="26" t="s">
        <v>63</v>
      </c>
      <c r="G21" s="78">
        <v>2</v>
      </c>
      <c r="H21" s="93">
        <v>1</v>
      </c>
      <c r="I21" s="49">
        <f t="shared" si="0"/>
        <v>0</v>
      </c>
      <c r="J21" s="19"/>
    </row>
    <row r="22" spans="1:10" ht="30" x14ac:dyDescent="0.25">
      <c r="A22" s="13" t="s">
        <v>418</v>
      </c>
      <c r="B22" s="18" t="s">
        <v>398</v>
      </c>
      <c r="C22" s="14" t="s">
        <v>400</v>
      </c>
      <c r="D22" s="14" t="s">
        <v>402</v>
      </c>
      <c r="E22" s="26">
        <v>1</v>
      </c>
      <c r="F22" s="26" t="s">
        <v>63</v>
      </c>
      <c r="G22" s="78">
        <v>32</v>
      </c>
      <c r="H22" s="93">
        <v>1</v>
      </c>
      <c r="I22" s="49">
        <f t="shared" si="0"/>
        <v>0</v>
      </c>
      <c r="J22" s="19"/>
    </row>
    <row r="23" spans="1:10" ht="21.6" customHeight="1" x14ac:dyDescent="0.25">
      <c r="A23" s="13"/>
      <c r="B23" s="18"/>
      <c r="C23" s="14"/>
      <c r="D23" s="14"/>
      <c r="E23" s="26"/>
      <c r="F23" s="19"/>
      <c r="G23" s="110" t="s">
        <v>145</v>
      </c>
      <c r="H23" s="93"/>
      <c r="I23" s="134">
        <f>SUM(I4:I22)</f>
        <v>0</v>
      </c>
      <c r="J23" s="19"/>
    </row>
  </sheetData>
  <mergeCells count="1">
    <mergeCell ref="B1:C1"/>
  </mergeCells>
  <pageMargins left="0.7" right="0.7" top="0.75" bottom="0.75" header="0.3" footer="0.3"/>
  <pageSetup paperSize="9" scale="65" fitToHeight="0" orientation="landscape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JEUP5JKVCYQC-91331814-19233</_dlc_DocId>
    <_dlc_DocIdUrl xmlns="a19cb1c7-c5c7-46d4-85ae-d83685407bba">
      <Url>https://swpp2.dms.gkpge.pl/sites/41/_layouts/15/DocIdRedir.aspx?ID=JEUP5JKVCYQC-91331814-19233</Url>
      <Description>JEUP5JKVCYQC-91331814-19233</Description>
    </_dlc_DocIdUrl>
    <dmsv2BaseFileName xmlns="http://schemas.microsoft.com/sharepoint/v3">Zał. nr 3 do SWZ- Część 1.xlsx</dmsv2BaseFileName>
    <dmsv2BaseDisplayName xmlns="http://schemas.microsoft.com/sharepoint/v3">Zał. nr 3 do SWZ- Część 1</dmsv2BaseDisplayName>
    <dmsv2SWPP2ObjectNumber xmlns="http://schemas.microsoft.com/sharepoint/v3">POST/GEK/CSS/FZR-ELR/06024/2025                   </dmsv2SWPP2ObjectNumber>
    <dmsv2SWPP2SumMD5 xmlns="http://schemas.microsoft.com/sharepoint/v3">b98a96a3aa3f772564b3c20980290f3e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696764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23968236</dmsv2BaseClientSystemDocumentID>
    <dmsv2BaseModifiedByID xmlns="http://schemas.microsoft.com/sharepoint/v3">14000958</dmsv2BaseModifiedByID>
    <dmsv2BaseCreatedByID xmlns="http://schemas.microsoft.com/sharepoint/v3">14000958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C6D723-8BE7-46A1-B9E7-7001688A7A2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75930C-D719-427A-883A-822B03D3D7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4E2FBC-5D5C-425A-8480-5D684DD2EB02}">
  <ds:schemaRefs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19cb1c7-c5c7-46d4-85ae-d83685407bba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F08575D-0934-4DBA-AC9A-BA6CDDEDF4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Wycena cz 1</vt:lpstr>
      <vt:lpstr>Cz.1 Mazutownia</vt:lpstr>
      <vt:lpstr>Cz.1 Powietrze</vt:lpstr>
      <vt:lpstr>Cz.1 Nacyna</vt:lpstr>
      <vt:lpstr>Cz.1  IMOS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Piecha Jarosław [PGE GiEK O.El.Rybnik]</dc:creator>
  <cp:lastModifiedBy>Pamuła Karolina [PGE GiEK S.A.]</cp:lastModifiedBy>
  <cp:lastPrinted>2021-08-27T07:17:42Z</cp:lastPrinted>
  <dcterms:created xsi:type="dcterms:W3CDTF">2020-04-23T04:52:07Z</dcterms:created>
  <dcterms:modified xsi:type="dcterms:W3CDTF">2025-12-08T08:27:24Z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bd8df314-e259-469e-9948-b54f33090c0b</vt:lpwstr>
  </property>
  <property fmtid="{D5CDD505-2E9C-101B-9397-08002B2CF9AE}" pid="4" name="MSIP_Label_ae670d91-bac0-4b54-ac76-602b596fb37b_Enabled">
    <vt:lpwstr>true</vt:lpwstr>
  </property>
  <property fmtid="{D5CDD505-2E9C-101B-9397-08002B2CF9AE}" pid="5" name="MSIP_Label_ae670d91-bac0-4b54-ac76-602b596fb37b_SetDate">
    <vt:lpwstr>2025-11-21T07:44:12Z</vt:lpwstr>
  </property>
  <property fmtid="{D5CDD505-2E9C-101B-9397-08002B2CF9AE}" pid="6" name="MSIP_Label_ae670d91-bac0-4b54-ac76-602b596fb37b_Method">
    <vt:lpwstr>Privileged</vt:lpwstr>
  </property>
  <property fmtid="{D5CDD505-2E9C-101B-9397-08002B2CF9AE}" pid="7" name="MSIP_Label_ae670d91-bac0-4b54-ac76-602b596fb37b_Name">
    <vt:lpwstr>Do użytku wewnętrznego</vt:lpwstr>
  </property>
  <property fmtid="{D5CDD505-2E9C-101B-9397-08002B2CF9AE}" pid="8" name="MSIP_Label_ae670d91-bac0-4b54-ac76-602b596fb37b_SiteId">
    <vt:lpwstr>e9895a11-04dc-4848-aa12-7fca9faefb60</vt:lpwstr>
  </property>
  <property fmtid="{D5CDD505-2E9C-101B-9397-08002B2CF9AE}" pid="9" name="MSIP_Label_ae670d91-bac0-4b54-ac76-602b596fb37b_ActionId">
    <vt:lpwstr>50e6e499-6b59-4a34-b907-3857b8fec5be</vt:lpwstr>
  </property>
  <property fmtid="{D5CDD505-2E9C-101B-9397-08002B2CF9AE}" pid="10" name="MSIP_Label_ae670d91-bac0-4b54-ac76-602b596fb37b_ContentBits">
    <vt:lpwstr>1</vt:lpwstr>
  </property>
</Properties>
</file>